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<sst xmlns="http://schemas.openxmlformats.org/spreadsheetml/2006/main" count="173" uniqueCount="157">
  <si>
    <t>Топливно-энергетический комплекс</t>
  </si>
  <si>
    <t>Горнорудный комплекс</t>
  </si>
  <si>
    <t>Лесоперерабатывающий комплекс</t>
  </si>
  <si>
    <t>Воздушный транспорт</t>
  </si>
  <si>
    <t>Железнодорожный транспорт</t>
  </si>
  <si>
    <t>Дорожное хозяйство, мостостроительство</t>
  </si>
  <si>
    <t>Водный транспорт</t>
  </si>
  <si>
    <t>Информационное общество</t>
  </si>
  <si>
    <t>Энергетика</t>
  </si>
  <si>
    <t>Коммунальное хозяйство</t>
  </si>
  <si>
    <t>Жилье</t>
  </si>
  <si>
    <t>Газификация</t>
  </si>
  <si>
    <t>Агропромышленый комплекс</t>
  </si>
  <si>
    <t>Здравоохранение</t>
  </si>
  <si>
    <t>Культура</t>
  </si>
  <si>
    <t>Образование</t>
  </si>
  <si>
    <t>Спорт</t>
  </si>
  <si>
    <t>Наука, высшее образование</t>
  </si>
  <si>
    <t>Инновации</t>
  </si>
  <si>
    <t>Туризм</t>
  </si>
  <si>
    <t>Прочие</t>
  </si>
  <si>
    <t>Геологическое изучение шельфовых участков моря Лаптевых и Восточно-сибирского моря на выявление новых месторождений углеводородного сырья</t>
  </si>
  <si>
    <t>в том числе</t>
  </si>
  <si>
    <t>Строительство газопровода "Сила Сибири"</t>
  </si>
  <si>
    <t>Обустройство Чаяндинского нефтегазоконденсатного месторождения, Ленский р-н</t>
  </si>
  <si>
    <t>1.1.</t>
  </si>
  <si>
    <t>Разработка Талаканского нефтегазоконденсатного месторождения, Ленский р-н</t>
  </si>
  <si>
    <t>Обустройство Среднеботуобинского нефтегазоконденсатного месторождения, Мирнинский район</t>
  </si>
  <si>
    <t>Обустройство Отраднинского газоконденсатного месторождения, Ленский район</t>
  </si>
  <si>
    <t>Наименование проекта</t>
  </si>
  <si>
    <t>инвестиционный период</t>
  </si>
  <si>
    <t>объемы инвестиций по вариантам</t>
  </si>
  <si>
    <t>целевому</t>
  </si>
  <si>
    <t>базовому</t>
  </si>
  <si>
    <t>консервативному</t>
  </si>
  <si>
    <t>2012-2018</t>
  </si>
  <si>
    <t>2016-2025</t>
  </si>
  <si>
    <t xml:space="preserve">Реконструкция аэропортов ФКП "Аэропорты Севера" </t>
  </si>
  <si>
    <t>Завершение строительства пускового комплекса Томмот-Якутск (Нижний Бестях)</t>
  </si>
  <si>
    <t xml:space="preserve"> Доведение участка Беркакит - Томмот до норм постоянной эксплуатации</t>
  </si>
  <si>
    <t>Строительство железнодорожной линии Лена-Непа-Ленск (Иркутская область, РС (Я))</t>
  </si>
  <si>
    <t>Федеральная автомобильная дорога М-56 "Лена" от Невера до Якутска</t>
  </si>
  <si>
    <t>Федеральная автомобильная дорога "Колыма" строящаяся дорога от Якутска до Магадана</t>
  </si>
  <si>
    <t>Федеральная автомобильная дорога  М-53 "Вилюй"</t>
  </si>
  <si>
    <t xml:space="preserve">Строительство участков автодороги "Вилюй", строящейся от автодороги М-53 «Байкал» через Братск, Усть-Кут, Мирный до Якутска </t>
  </si>
  <si>
    <t>Реконструкция и модернизация Жатайского судоремонтно-судостроительного завода</t>
  </si>
  <si>
    <t xml:space="preserve">Строительство судов речного класса </t>
  </si>
  <si>
    <t xml:space="preserve">Развитие Якутского речного порта </t>
  </si>
  <si>
    <t>Перевод региональной спутниковой сети телерадиовещания «Якутия» на цифровой стандарт</t>
  </si>
  <si>
    <t>Строительство магистральной ВОЛС «Колымский экспресс» на участке Нижний-Бестях – Магадан</t>
  </si>
  <si>
    <t>Строительство тепличного комплекса для круглогодичного выращивания овощей в г. Якутске</t>
  </si>
  <si>
    <t>2016-2020</t>
  </si>
  <si>
    <t>ТОСЭР "Кангалассы"</t>
  </si>
  <si>
    <t>ТРК «Северная мозаика»</t>
  </si>
  <si>
    <t>ТРК «Орто Дойду»</t>
  </si>
  <si>
    <t>ТОСЭР «Северный мир»</t>
  </si>
  <si>
    <t>2013-2039</t>
  </si>
  <si>
    <t>2008-2025</t>
  </si>
  <si>
    <t>2012-2025</t>
  </si>
  <si>
    <t>2015-2025</t>
  </si>
  <si>
    <t>2030-2037</t>
  </si>
  <si>
    <t>2017-2025</t>
  </si>
  <si>
    <t>2016-2021</t>
  </si>
  <si>
    <t>2012-2019</t>
  </si>
  <si>
    <t>2015-2020</t>
  </si>
  <si>
    <t>2014-2022</t>
  </si>
  <si>
    <t>Геологическое изучение и промышленное освоение Западно-Анабарского участка нефти и газа, Анабарский улус (район)</t>
  </si>
  <si>
    <t>Строительство и эксплуатация Таймылырского топливно-энергетического комплекса, Булунский улус (район)</t>
  </si>
  <si>
    <t>1.2.</t>
  </si>
  <si>
    <t>Добыча и переработка угля</t>
  </si>
  <si>
    <t>Добыча, переработка и транспортировка нефти и газа</t>
  </si>
  <si>
    <t>Строительство производственного комплекса для переработки углеводородов в г. Алдан</t>
  </si>
  <si>
    <t>строительство угольного ГОКа "Денисовский"</t>
  </si>
  <si>
    <t>строительство угольного ГОКа "Инаглинский"</t>
  </si>
  <si>
    <t xml:space="preserve">Разработка Эльгинского угольного месторождения, Нерюнгринский район </t>
  </si>
  <si>
    <t>Создание территории опережающего социально-экономического развития "Южная Якутия" в Нерюнгринском районе</t>
  </si>
  <si>
    <t>н/д</t>
  </si>
  <si>
    <t>2.1.</t>
  </si>
  <si>
    <t>Добыча алмазов</t>
  </si>
  <si>
    <t>Освоение Верхне-Мунского месторождения алмазов, Оленекский район</t>
  </si>
  <si>
    <t>2015-2022</t>
  </si>
  <si>
    <t>Разработка прочих месторождений алмазов, Мирнинский, Нюрбинский, Анабарский улусы (районы)</t>
  </si>
  <si>
    <t>2001-2035</t>
  </si>
  <si>
    <t>2.2.</t>
  </si>
  <si>
    <t>Золотодобыча</t>
  </si>
  <si>
    <t>2017-2022</t>
  </si>
  <si>
    <t>2016-2018</t>
  </si>
  <si>
    <t>Освоение Нежданинского золоторудного месторождения, Томпонский район</t>
  </si>
  <si>
    <t>Освоение золотодобывающего рудника "Гросс", Нерюнгринский район</t>
  </si>
  <si>
    <t>Освоение золоторудного месторождения Кючус, Усть-Янский район</t>
  </si>
  <si>
    <t>2022-2030</t>
  </si>
  <si>
    <t>2.3.</t>
  </si>
  <si>
    <t>2016-2027</t>
  </si>
  <si>
    <t>2025-2028</t>
  </si>
  <si>
    <t>2025-2035</t>
  </si>
  <si>
    <t>2013-2018</t>
  </si>
  <si>
    <t>2020-2024</t>
  </si>
  <si>
    <t>2019-2022</t>
  </si>
  <si>
    <t xml:space="preserve">Строительство и эксплуатация ГОКа "Тарынский" на золоторудном месторождении "Дражное,. Оймяконский район. </t>
  </si>
  <si>
    <t>Строительство Тарыннахского ГОКа, освоение железорудного месторождения, Олекминский район</t>
  </si>
  <si>
    <t>Строительство Эльконского горно-металлургического комбината для отработки Эльконского ураново-рудного поля, Алданский район</t>
  </si>
  <si>
    <t>Строительство Таежного ГОКа, отработка Таежного железорудного месторождения, Нерюнгринский район</t>
  </si>
  <si>
    <t>Освоение редкоземельного месторождения Томтор (участок Буранный) по добыче ниобия, Оленекский район</t>
  </si>
  <si>
    <t>Освоение россыпного месторождения олова руч. Тирехтях, Усть-Янский район.</t>
  </si>
  <si>
    <t>Освоение полиметаллического месторождения Верхнее Менкече, Томпонский район.</t>
  </si>
  <si>
    <t>Освоение полиметаллического (свинцово-цинкового) месторождения Сардана, Усть-Майский район</t>
  </si>
  <si>
    <t>Добыча и переработка прочих полезных ископаемых</t>
  </si>
  <si>
    <t>Строительство Якутского газоперерабатывающего и газохимического комплекса</t>
  </si>
  <si>
    <t>Строительство Селигдарского горно-химического комбината, Алданский район</t>
  </si>
  <si>
    <t>2014-2018</t>
  </si>
  <si>
    <t xml:space="preserve">Освоение системы лесов Ленского и Олекминского районов в целях развития новых направлений бизнеса лесопромышленного комплекса </t>
  </si>
  <si>
    <t>Развитие транспортной системы</t>
  </si>
  <si>
    <t>2018-2030</t>
  </si>
  <si>
    <t xml:space="preserve">Обновление парка воздушных судов </t>
  </si>
  <si>
    <t>2014-2020</t>
  </si>
  <si>
    <t>4.1.</t>
  </si>
  <si>
    <t>4.2.</t>
  </si>
  <si>
    <t>2005-2017</t>
  </si>
  <si>
    <t>2023-2030</t>
  </si>
  <si>
    <t>2017-2019</t>
  </si>
  <si>
    <t>4.3.</t>
  </si>
  <si>
    <t xml:space="preserve">Строительство моста через реку Лена  в районе г. Якутска </t>
  </si>
  <si>
    <t>2017-2023</t>
  </si>
  <si>
    <t>Строительство моста через реку Алдан, Томпонский район</t>
  </si>
  <si>
    <t>2024-2032</t>
  </si>
  <si>
    <t>2010-2020</t>
  </si>
  <si>
    <t>2016-2035</t>
  </si>
  <si>
    <t>2011-2021</t>
  </si>
  <si>
    <t>Стр-во автодороги «Амга» (Якутск-Амга-Усть-Мая-Эльдикан-Югоренок-Аян) с выходом на Амурскую область с дальнейшей передачей в федеральную собственность</t>
  </si>
  <si>
    <t>4.4.</t>
  </si>
  <si>
    <t>Строительство грузового терминала в п. Нижний Бестях</t>
  </si>
  <si>
    <t>Реконструкция причальных сооружений ОАО «Морской порт «Тикси», Булунский район</t>
  </si>
  <si>
    <t>2018-2022</t>
  </si>
  <si>
    <t>2018-2021</t>
  </si>
  <si>
    <t>2016-2019</t>
  </si>
  <si>
    <t>2017-2030</t>
  </si>
  <si>
    <t>2015-2030</t>
  </si>
  <si>
    <t>Внедрение аппаратно-программного комплекса "Безопасный город" в ЕДДС муниципальных районов и городских округов</t>
  </si>
  <si>
    <t>2016-2022</t>
  </si>
  <si>
    <t>2012-2017</t>
  </si>
  <si>
    <t>Строительство ЯГРЭС-2 , I очередь, г.Якутск</t>
  </si>
  <si>
    <t>2018-2019</t>
  </si>
  <si>
    <t>2025-2030</t>
  </si>
  <si>
    <t>Строительство Канкунской ГЭС на р. Тимптон, Алданский и Нерюнгринский районы</t>
  </si>
  <si>
    <t>Строительство ЯГРЭС-2 (вторая очередь), г. Якутск</t>
  </si>
  <si>
    <t>Строительство круглогодичного тепличного комплекса «Покровский» общей площадью 4,5 га, Хангаласский район</t>
  </si>
  <si>
    <t>2017-2020</t>
  </si>
  <si>
    <t>Создание парка высоких технологий (ИТ - парк), г. Якутск</t>
  </si>
  <si>
    <t>2018-2020</t>
  </si>
  <si>
    <t>Строительство Якутского онкологического диспансера на 210 коек в г. Якутске с радиологическим отделением на 30 коек и хозблоком, 1 очередь, г. Якутск</t>
  </si>
  <si>
    <t>Строительство Якутского онкологического диспансера на 210 коек в г. Якутске, 2 очередь</t>
  </si>
  <si>
    <t>Строительство второй очереди кардиологического диспансера на 150 коек в г. Якутске</t>
  </si>
  <si>
    <t>2020-2025</t>
  </si>
  <si>
    <t>2015-2018</t>
  </si>
  <si>
    <t>Перечень особо значимых инвестиционных проектов, реализуемых (планируемых к реализации) на территории Республики Саха (Якутия) до 2035 года</t>
  </si>
  <si>
    <t>млн. рублей</t>
  </si>
  <si>
    <t>Приложение 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</si>
</sst>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64" fontId="2" fillId="34" borderId="10" xfId="60" applyNumberFormat="1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2" fillId="33" borderId="10" xfId="0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4" fontId="46" fillId="0" borderId="0" xfId="0" applyNumberFormat="1" applyFont="1" applyAlignment="1">
      <alignment vertical="center" wrapText="1"/>
    </xf>
    <xf numFmtId="4" fontId="43" fillId="0" borderId="0" xfId="0" applyNumberFormat="1" applyFont="1" applyAlignment="1">
      <alignment vertical="center" wrapText="1"/>
    </xf>
    <xf numFmtId="4" fontId="45" fillId="0" borderId="0" xfId="0" applyNumberFormat="1" applyFont="1" applyAlignment="1">
      <alignment vertical="center" wrapText="1"/>
    </xf>
    <xf numFmtId="4" fontId="45" fillId="0" borderId="0" xfId="0" applyNumberFormat="1" applyFont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Alignment="1">
      <alignment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2" fillId="34" borderId="10" xfId="6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left" vertical="center" wrapText="1"/>
    </xf>
    <xf numFmtId="0" fontId="43" fillId="13" borderId="10" xfId="0" applyFont="1" applyFill="1" applyBorder="1" applyAlignment="1">
      <alignment horizontal="center" vertical="center" wrapText="1"/>
    </xf>
    <xf numFmtId="4" fontId="43" fillId="13" borderId="10" xfId="0" applyNumberFormat="1" applyFont="1" applyFill="1" applyBorder="1" applyAlignment="1">
      <alignment vertical="center" wrapText="1"/>
    </xf>
    <xf numFmtId="4" fontId="43" fillId="13" borderId="0" xfId="0" applyNumberFormat="1" applyFont="1" applyFill="1" applyAlignment="1">
      <alignment vertical="center" wrapText="1"/>
    </xf>
    <xf numFmtId="0" fontId="43" fillId="13" borderId="0" xfId="0" applyFont="1" applyFill="1" applyAlignment="1">
      <alignment vertical="center" wrapText="1"/>
    </xf>
    <xf numFmtId="0" fontId="3" fillId="13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Копия Подсчет 26.10.2009 с нац.поселками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B56" sqref="B56"/>
    </sheetView>
  </sheetViews>
  <sheetFormatPr defaultColWidth="9.140625" defaultRowHeight="15"/>
  <cols>
    <col min="1" max="1" width="6.28125" style="10" customWidth="1"/>
    <col min="2" max="2" width="61.28125" style="17" customWidth="1"/>
    <col min="3" max="3" width="12.28125" style="10" customWidth="1"/>
    <col min="4" max="5" width="14.57421875" style="28" customWidth="1"/>
    <col min="6" max="6" width="14.28125" style="28" customWidth="1"/>
    <col min="7" max="7" width="9.140625" style="28" customWidth="1"/>
    <col min="8" max="16384" width="9.140625" style="18" customWidth="1"/>
  </cols>
  <sheetData>
    <row r="1" spans="5:6" ht="15">
      <c r="E1" s="57" t="s">
        <v>156</v>
      </c>
      <c r="F1" s="57"/>
    </row>
    <row r="2" spans="2:6" ht="36.75" customHeight="1">
      <c r="B2" s="53" t="s">
        <v>154</v>
      </c>
      <c r="C2" s="53"/>
      <c r="D2" s="53"/>
      <c r="E2" s="53"/>
      <c r="F2" s="53"/>
    </row>
    <row r="4" spans="4:7" s="21" customFormat="1" ht="15.75">
      <c r="D4" s="29"/>
      <c r="E4" s="54" t="s">
        <v>155</v>
      </c>
      <c r="F4" s="54"/>
      <c r="G4" s="29"/>
    </row>
    <row r="5" spans="1:7" s="9" customFormat="1" ht="15" customHeight="1">
      <c r="A5" s="51"/>
      <c r="B5" s="51" t="s">
        <v>29</v>
      </c>
      <c r="C5" s="55" t="s">
        <v>30</v>
      </c>
      <c r="D5" s="56" t="s">
        <v>31</v>
      </c>
      <c r="E5" s="56"/>
      <c r="F5" s="56"/>
      <c r="G5" s="30"/>
    </row>
    <row r="6" spans="1:7" s="9" customFormat="1" ht="28.5">
      <c r="A6" s="51"/>
      <c r="B6" s="51"/>
      <c r="C6" s="55"/>
      <c r="D6" s="31" t="s">
        <v>32</v>
      </c>
      <c r="E6" s="31" t="s">
        <v>33</v>
      </c>
      <c r="F6" s="31" t="s">
        <v>34</v>
      </c>
      <c r="G6" s="30"/>
    </row>
    <row r="7" spans="1:7" s="21" customFormat="1" ht="15.75">
      <c r="A7" s="8">
        <v>1</v>
      </c>
      <c r="B7" s="22" t="s">
        <v>0</v>
      </c>
      <c r="C7" s="8"/>
      <c r="D7" s="23">
        <f>3930449.4+200000</f>
        <v>4130449.4</v>
      </c>
      <c r="E7" s="23">
        <f>3718722.55+200000</f>
        <v>3918722.55</v>
      </c>
      <c r="F7" s="23">
        <f>2758815.69+200000</f>
        <v>2958815.69</v>
      </c>
      <c r="G7" s="29"/>
    </row>
    <row r="8" spans="1:6" ht="15">
      <c r="A8" s="15" t="s">
        <v>25</v>
      </c>
      <c r="B8" s="14" t="s">
        <v>70</v>
      </c>
      <c r="C8" s="15"/>
      <c r="D8" s="24"/>
      <c r="E8" s="24"/>
      <c r="F8" s="24"/>
    </row>
    <row r="9" spans="1:6" ht="30" customHeight="1">
      <c r="A9" s="52"/>
      <c r="B9" s="6" t="s">
        <v>24</v>
      </c>
      <c r="C9" s="2" t="s">
        <v>56</v>
      </c>
      <c r="D9" s="3">
        <v>636742</v>
      </c>
      <c r="E9" s="3">
        <v>636742</v>
      </c>
      <c r="F9" s="3">
        <v>636742</v>
      </c>
    </row>
    <row r="10" spans="1:6" ht="30" customHeight="1">
      <c r="A10" s="52"/>
      <c r="B10" s="6" t="s">
        <v>26</v>
      </c>
      <c r="C10" s="2" t="s">
        <v>64</v>
      </c>
      <c r="D10" s="3">
        <v>233557</v>
      </c>
      <c r="E10" s="3">
        <v>233557</v>
      </c>
      <c r="F10" s="3">
        <v>233557</v>
      </c>
    </row>
    <row r="11" spans="1:6" ht="30">
      <c r="A11" s="52"/>
      <c r="B11" s="6" t="s">
        <v>28</v>
      </c>
      <c r="C11" s="2" t="s">
        <v>62</v>
      </c>
      <c r="D11" s="3">
        <v>12058</v>
      </c>
      <c r="E11" s="3">
        <v>12058</v>
      </c>
      <c r="F11" s="3">
        <v>12058</v>
      </c>
    </row>
    <row r="12" spans="1:6" ht="33" customHeight="1">
      <c r="A12" s="52"/>
      <c r="B12" s="6" t="s">
        <v>27</v>
      </c>
      <c r="C12" s="2" t="s">
        <v>63</v>
      </c>
      <c r="D12" s="3">
        <v>102906.7</v>
      </c>
      <c r="E12" s="3">
        <v>102906.7</v>
      </c>
      <c r="F12" s="3">
        <v>102906.7</v>
      </c>
    </row>
    <row r="13" spans="1:6" ht="15">
      <c r="A13" s="52"/>
      <c r="B13" s="6" t="s">
        <v>23</v>
      </c>
      <c r="C13" s="2" t="s">
        <v>65</v>
      </c>
      <c r="D13" s="3">
        <v>670303.5</v>
      </c>
      <c r="E13" s="3">
        <v>670303.5</v>
      </c>
      <c r="F13" s="3">
        <v>670303.5</v>
      </c>
    </row>
    <row r="14" spans="1:6" ht="30">
      <c r="A14" s="52"/>
      <c r="B14" s="6" t="s">
        <v>66</v>
      </c>
      <c r="C14" s="2" t="s">
        <v>36</v>
      </c>
      <c r="D14" s="3">
        <v>357556.51</v>
      </c>
      <c r="E14" s="3">
        <v>357556.51</v>
      </c>
      <c r="F14" s="3">
        <v>357556.51</v>
      </c>
    </row>
    <row r="15" spans="1:6" ht="45">
      <c r="A15" s="52"/>
      <c r="B15" s="6" t="s">
        <v>21</v>
      </c>
      <c r="C15" s="2" t="s">
        <v>61</v>
      </c>
      <c r="D15" s="3" t="s">
        <v>76</v>
      </c>
      <c r="E15" s="3" t="s">
        <v>76</v>
      </c>
      <c r="F15" s="3" t="s">
        <v>76</v>
      </c>
    </row>
    <row r="16" spans="1:6" ht="30">
      <c r="A16" s="52"/>
      <c r="B16" s="59" t="s">
        <v>71</v>
      </c>
      <c r="C16" s="2" t="s">
        <v>59</v>
      </c>
      <c r="D16" s="3">
        <v>130393.6</v>
      </c>
      <c r="E16" s="3">
        <v>130393.6</v>
      </c>
      <c r="F16" s="3">
        <v>130393.6</v>
      </c>
    </row>
    <row r="17" spans="1:6" ht="30">
      <c r="A17" s="52"/>
      <c r="B17" s="6" t="s">
        <v>107</v>
      </c>
      <c r="C17" s="2" t="s">
        <v>51</v>
      </c>
      <c r="D17" s="3">
        <v>35147</v>
      </c>
      <c r="E17" s="3">
        <v>35147</v>
      </c>
      <c r="F17" s="3">
        <v>0</v>
      </c>
    </row>
    <row r="18" spans="1:7" s="25" customFormat="1" ht="14.25">
      <c r="A18" s="15" t="s">
        <v>68</v>
      </c>
      <c r="B18" s="14" t="s">
        <v>69</v>
      </c>
      <c r="C18" s="15"/>
      <c r="D18" s="16"/>
      <c r="E18" s="16"/>
      <c r="F18" s="16"/>
      <c r="G18" s="27"/>
    </row>
    <row r="19" spans="1:6" ht="33.75" customHeight="1">
      <c r="A19" s="52"/>
      <c r="B19" s="6" t="s">
        <v>75</v>
      </c>
      <c r="C19" s="2" t="s">
        <v>36</v>
      </c>
      <c r="D19" s="3">
        <f>32878+32163+26.1+634.284+150+180+143.4</f>
        <v>66174.784</v>
      </c>
      <c r="E19" s="3">
        <f>32878+32163+26.1+634.284+150+180+143.4</f>
        <v>66174.784</v>
      </c>
      <c r="F19" s="3">
        <f>32878+32163+26.1+634.284+150+180+143.4</f>
        <v>66174.784</v>
      </c>
    </row>
    <row r="20" spans="1:7" s="26" customFormat="1" ht="15">
      <c r="A20" s="52"/>
      <c r="B20" s="7" t="s">
        <v>22</v>
      </c>
      <c r="C20" s="4"/>
      <c r="D20" s="5"/>
      <c r="E20" s="5"/>
      <c r="F20" s="5"/>
      <c r="G20" s="32"/>
    </row>
    <row r="21" spans="1:7" s="26" customFormat="1" ht="15">
      <c r="A21" s="52"/>
      <c r="B21" s="7" t="s">
        <v>72</v>
      </c>
      <c r="C21" s="4" t="s">
        <v>58</v>
      </c>
      <c r="D21" s="5">
        <v>32163</v>
      </c>
      <c r="E21" s="5">
        <v>32163</v>
      </c>
      <c r="F21" s="5">
        <v>32163</v>
      </c>
      <c r="G21" s="32"/>
    </row>
    <row r="22" spans="1:7" s="26" customFormat="1" ht="15">
      <c r="A22" s="52"/>
      <c r="B22" s="7" t="s">
        <v>73</v>
      </c>
      <c r="C22" s="4" t="s">
        <v>57</v>
      </c>
      <c r="D22" s="5">
        <v>32878</v>
      </c>
      <c r="E22" s="5">
        <v>32878</v>
      </c>
      <c r="F22" s="5">
        <v>32878</v>
      </c>
      <c r="G22" s="32"/>
    </row>
    <row r="23" spans="1:6" ht="30">
      <c r="A23" s="52"/>
      <c r="B23" s="6" t="s">
        <v>74</v>
      </c>
      <c r="C23" s="2" t="s">
        <v>57</v>
      </c>
      <c r="D23" s="3">
        <v>173568</v>
      </c>
      <c r="E23" s="3">
        <v>173568</v>
      </c>
      <c r="F23" s="3">
        <v>173568</v>
      </c>
    </row>
    <row r="24" spans="1:6" ht="30">
      <c r="A24" s="52"/>
      <c r="B24" s="6" t="s">
        <v>67</v>
      </c>
      <c r="C24" s="2" t="s">
        <v>60</v>
      </c>
      <c r="D24" s="3">
        <v>186700</v>
      </c>
      <c r="E24" s="3">
        <v>186700</v>
      </c>
      <c r="F24" s="3">
        <v>186700</v>
      </c>
    </row>
    <row r="25" spans="1:6" ht="15.75">
      <c r="A25" s="8">
        <v>2</v>
      </c>
      <c r="B25" s="22" t="s">
        <v>1</v>
      </c>
      <c r="C25" s="8"/>
      <c r="D25" s="23">
        <f>1928081.84-200000</f>
        <v>1728081.84</v>
      </c>
      <c r="E25" s="23">
        <f>1517090.21-200000</f>
        <v>1317090.21</v>
      </c>
      <c r="F25" s="23">
        <f>868527.41-200000</f>
        <v>668527.41</v>
      </c>
    </row>
    <row r="26" spans="1:7" s="25" customFormat="1" ht="14.25">
      <c r="A26" s="13" t="s">
        <v>77</v>
      </c>
      <c r="B26" s="34" t="s">
        <v>78</v>
      </c>
      <c r="C26" s="13"/>
      <c r="D26" s="35"/>
      <c r="E26" s="35"/>
      <c r="F26" s="35"/>
      <c r="G26" s="27"/>
    </row>
    <row r="27" spans="1:6" ht="30">
      <c r="A27" s="52"/>
      <c r="B27" s="6" t="s">
        <v>79</v>
      </c>
      <c r="C27" s="12" t="s">
        <v>80</v>
      </c>
      <c r="D27" s="33">
        <v>62984.268</v>
      </c>
      <c r="E27" s="33">
        <v>62980</v>
      </c>
      <c r="F27" s="33">
        <v>62980</v>
      </c>
    </row>
    <row r="28" spans="1:6" ht="30">
      <c r="A28" s="52"/>
      <c r="B28" s="36" t="s">
        <v>81</v>
      </c>
      <c r="C28" s="12" t="s">
        <v>82</v>
      </c>
      <c r="D28" s="37">
        <v>358119.61</v>
      </c>
      <c r="E28" s="37">
        <v>325664.9</v>
      </c>
      <c r="F28" s="37">
        <v>325664.9</v>
      </c>
    </row>
    <row r="29" spans="1:7" s="25" customFormat="1" ht="14.25">
      <c r="A29" s="13" t="s">
        <v>83</v>
      </c>
      <c r="B29" s="34" t="s">
        <v>84</v>
      </c>
      <c r="C29" s="13"/>
      <c r="D29" s="35"/>
      <c r="E29" s="35"/>
      <c r="F29" s="35"/>
      <c r="G29" s="27"/>
    </row>
    <row r="30" spans="1:6" ht="30">
      <c r="A30" s="52"/>
      <c r="B30" s="6" t="s">
        <v>87</v>
      </c>
      <c r="C30" s="12" t="s">
        <v>85</v>
      </c>
      <c r="D30" s="37">
        <v>16500</v>
      </c>
      <c r="E30" s="37">
        <v>16500</v>
      </c>
      <c r="F30" s="37">
        <v>16500</v>
      </c>
    </row>
    <row r="31" spans="1:6" ht="30">
      <c r="A31" s="52"/>
      <c r="B31" s="39" t="s">
        <v>98</v>
      </c>
      <c r="C31" s="12" t="s">
        <v>92</v>
      </c>
      <c r="D31" s="40">
        <v>20254</v>
      </c>
      <c r="E31" s="40">
        <v>20254</v>
      </c>
      <c r="F31" s="40">
        <v>20254</v>
      </c>
    </row>
    <row r="32" spans="1:6" ht="30">
      <c r="A32" s="52"/>
      <c r="B32" s="6" t="s">
        <v>88</v>
      </c>
      <c r="C32" s="12" t="s">
        <v>86</v>
      </c>
      <c r="D32" s="33">
        <v>16250</v>
      </c>
      <c r="E32" s="33">
        <v>16250</v>
      </c>
      <c r="F32" s="33">
        <v>16250</v>
      </c>
    </row>
    <row r="33" spans="1:6" ht="30">
      <c r="A33" s="52"/>
      <c r="B33" s="6" t="s">
        <v>89</v>
      </c>
      <c r="C33" s="12" t="s">
        <v>90</v>
      </c>
      <c r="D33" s="33">
        <v>18240</v>
      </c>
      <c r="E33" s="33">
        <v>18240</v>
      </c>
      <c r="F33" s="38">
        <v>0</v>
      </c>
    </row>
    <row r="34" spans="1:7" s="25" customFormat="1" ht="14.25">
      <c r="A34" s="13" t="s">
        <v>91</v>
      </c>
      <c r="B34" s="34" t="s">
        <v>106</v>
      </c>
      <c r="C34" s="13"/>
      <c r="D34" s="35"/>
      <c r="E34" s="35"/>
      <c r="F34" s="35"/>
      <c r="G34" s="27"/>
    </row>
    <row r="35" spans="1:6" ht="30">
      <c r="A35" s="52"/>
      <c r="B35" s="6" t="s">
        <v>99</v>
      </c>
      <c r="C35" s="12" t="s">
        <v>93</v>
      </c>
      <c r="D35" s="33">
        <v>117877</v>
      </c>
      <c r="E35" s="33">
        <v>117877</v>
      </c>
      <c r="F35" s="33">
        <v>117877</v>
      </c>
    </row>
    <row r="36" spans="1:6" ht="45">
      <c r="A36" s="52"/>
      <c r="B36" s="39" t="s">
        <v>100</v>
      </c>
      <c r="C36" s="12" t="s">
        <v>94</v>
      </c>
      <c r="D36" s="40">
        <v>154357.9</v>
      </c>
      <c r="E36" s="40">
        <v>154357.9</v>
      </c>
      <c r="F36" s="40">
        <v>154357.9</v>
      </c>
    </row>
    <row r="37" spans="1:6" ht="30">
      <c r="A37" s="52"/>
      <c r="B37" s="39" t="s">
        <v>101</v>
      </c>
      <c r="C37" s="12" t="s">
        <v>59</v>
      </c>
      <c r="D37" s="40">
        <v>95500</v>
      </c>
      <c r="E37" s="40">
        <v>95500</v>
      </c>
      <c r="F37" s="40">
        <v>0</v>
      </c>
    </row>
    <row r="38" spans="1:6" ht="30">
      <c r="A38" s="52"/>
      <c r="B38" s="39" t="s">
        <v>102</v>
      </c>
      <c r="C38" s="12" t="s">
        <v>97</v>
      </c>
      <c r="D38" s="40">
        <v>11200</v>
      </c>
      <c r="E38" s="40">
        <v>11200</v>
      </c>
      <c r="F38" s="40">
        <v>11200</v>
      </c>
    </row>
    <row r="39" spans="1:6" ht="30">
      <c r="A39" s="52"/>
      <c r="B39" s="39" t="s">
        <v>103</v>
      </c>
      <c r="C39" s="12" t="s">
        <v>61</v>
      </c>
      <c r="D39" s="40">
        <v>4492</v>
      </c>
      <c r="E39" s="40">
        <v>4492</v>
      </c>
      <c r="F39" s="40">
        <v>4492</v>
      </c>
    </row>
    <row r="40" spans="1:6" ht="30">
      <c r="A40" s="52"/>
      <c r="B40" s="6" t="s">
        <v>104</v>
      </c>
      <c r="C40" s="12" t="s">
        <v>95</v>
      </c>
      <c r="D40" s="40">
        <v>4125</v>
      </c>
      <c r="E40" s="40">
        <v>4125</v>
      </c>
      <c r="F40" s="40">
        <v>4125</v>
      </c>
    </row>
    <row r="41" spans="1:6" ht="30">
      <c r="A41" s="52"/>
      <c r="B41" s="6" t="s">
        <v>105</v>
      </c>
      <c r="C41" s="12" t="s">
        <v>96</v>
      </c>
      <c r="D41" s="40">
        <v>7500</v>
      </c>
      <c r="E41" s="40">
        <v>0</v>
      </c>
      <c r="F41" s="40">
        <v>0</v>
      </c>
    </row>
    <row r="42" spans="1:7" s="63" customFormat="1" ht="30">
      <c r="A42" s="52"/>
      <c r="B42" s="59" t="s">
        <v>108</v>
      </c>
      <c r="C42" s="60" t="s">
        <v>109</v>
      </c>
      <c r="D42" s="61">
        <v>46298</v>
      </c>
      <c r="E42" s="61">
        <v>0</v>
      </c>
      <c r="F42" s="61">
        <v>0</v>
      </c>
      <c r="G42" s="62"/>
    </row>
    <row r="43" spans="1:6" ht="15.75">
      <c r="A43" s="8">
        <v>3</v>
      </c>
      <c r="B43" s="22" t="s">
        <v>2</v>
      </c>
      <c r="C43" s="8"/>
      <c r="D43" s="23">
        <v>2657.9</v>
      </c>
      <c r="E43" s="23">
        <v>1299</v>
      </c>
      <c r="F43" s="23">
        <v>0</v>
      </c>
    </row>
    <row r="44" spans="1:6" ht="45">
      <c r="A44" s="12"/>
      <c r="B44" s="6" t="s">
        <v>110</v>
      </c>
      <c r="C44" s="12" t="s">
        <v>85</v>
      </c>
      <c r="D44" s="33">
        <v>1299</v>
      </c>
      <c r="E44" s="33">
        <v>1299</v>
      </c>
      <c r="F44" s="33">
        <v>0</v>
      </c>
    </row>
    <row r="45" spans="1:6" ht="15.75">
      <c r="A45" s="8">
        <v>4</v>
      </c>
      <c r="B45" s="22" t="s">
        <v>111</v>
      </c>
      <c r="C45" s="8"/>
      <c r="D45" s="50">
        <v>1487242.329150473</v>
      </c>
      <c r="E45" s="50">
        <v>731657.74343808</v>
      </c>
      <c r="F45" s="50">
        <v>452963.30983421055</v>
      </c>
    </row>
    <row r="46" spans="1:7" s="25" customFormat="1" ht="15.75">
      <c r="A46" s="13" t="s">
        <v>115</v>
      </c>
      <c r="B46" s="19" t="s">
        <v>3</v>
      </c>
      <c r="C46" s="1"/>
      <c r="D46" s="20">
        <v>211322.0884</v>
      </c>
      <c r="E46" s="20">
        <v>141159.88</v>
      </c>
      <c r="F46" s="20">
        <v>81203.024</v>
      </c>
      <c r="G46" s="27"/>
    </row>
    <row r="47" spans="1:6" ht="15">
      <c r="A47" s="52"/>
      <c r="B47" s="6" t="s">
        <v>113</v>
      </c>
      <c r="C47" s="12" t="s">
        <v>112</v>
      </c>
      <c r="D47" s="33">
        <v>187950.99999999994</v>
      </c>
      <c r="E47" s="33">
        <v>118201</v>
      </c>
      <c r="F47" s="33">
        <v>61374.12</v>
      </c>
    </row>
    <row r="48" spans="1:6" ht="15">
      <c r="A48" s="52"/>
      <c r="B48" s="6" t="s">
        <v>37</v>
      </c>
      <c r="C48" s="12" t="s">
        <v>114</v>
      </c>
      <c r="D48" s="33">
        <v>12712.073</v>
      </c>
      <c r="E48" s="33">
        <v>7260</v>
      </c>
      <c r="F48" s="33">
        <v>7260</v>
      </c>
    </row>
    <row r="49" spans="1:7" s="25" customFormat="1" ht="15.75">
      <c r="A49" s="13" t="s">
        <v>116</v>
      </c>
      <c r="B49" s="19" t="s">
        <v>4</v>
      </c>
      <c r="C49" s="1"/>
      <c r="D49" s="20">
        <f>370155.16475-15660</f>
        <v>354495.16475</v>
      </c>
      <c r="E49" s="20">
        <f>115780.16475-106060</f>
        <v>9720.164749999996</v>
      </c>
      <c r="F49" s="20">
        <f>115780.16475-86060</f>
        <v>29720.164749999996</v>
      </c>
      <c r="G49" s="27"/>
    </row>
    <row r="50" spans="1:6" ht="30">
      <c r="A50" s="52"/>
      <c r="B50" s="64" t="s">
        <v>38</v>
      </c>
      <c r="C50" s="12" t="s">
        <v>117</v>
      </c>
      <c r="D50" s="37">
        <v>48687.07</v>
      </c>
      <c r="E50" s="37">
        <v>48687.07</v>
      </c>
      <c r="F50" s="37">
        <v>48687.07</v>
      </c>
    </row>
    <row r="51" spans="1:6" ht="30">
      <c r="A51" s="52"/>
      <c r="B51" s="41" t="s">
        <v>39</v>
      </c>
      <c r="C51" s="12" t="s">
        <v>119</v>
      </c>
      <c r="D51" s="37">
        <v>7000</v>
      </c>
      <c r="E51" s="37">
        <v>0</v>
      </c>
      <c r="F51" s="37">
        <v>0</v>
      </c>
    </row>
    <row r="52" spans="1:6" ht="30">
      <c r="A52" s="52"/>
      <c r="B52" s="11" t="s">
        <v>40</v>
      </c>
      <c r="C52" s="12" t="s">
        <v>118</v>
      </c>
      <c r="D52" s="33">
        <v>110000</v>
      </c>
      <c r="E52" s="33">
        <v>0</v>
      </c>
      <c r="F52" s="33">
        <v>0</v>
      </c>
    </row>
    <row r="53" spans="1:7" s="25" customFormat="1" ht="15.75">
      <c r="A53" s="13" t="s">
        <v>120</v>
      </c>
      <c r="B53" s="19" t="s">
        <v>5</v>
      </c>
      <c r="C53" s="1"/>
      <c r="D53" s="20">
        <v>886691.055250473</v>
      </c>
      <c r="E53" s="20">
        <v>554485.26493808</v>
      </c>
      <c r="F53" s="20">
        <v>336044.8710842105</v>
      </c>
      <c r="G53" s="27"/>
    </row>
    <row r="54" spans="1:6" ht="15">
      <c r="A54" s="52"/>
      <c r="B54" s="59" t="s">
        <v>121</v>
      </c>
      <c r="C54" s="12" t="s">
        <v>122</v>
      </c>
      <c r="D54" s="33">
        <v>56060</v>
      </c>
      <c r="E54" s="33">
        <v>56060</v>
      </c>
      <c r="F54" s="38">
        <v>0</v>
      </c>
    </row>
    <row r="55" spans="1:6" ht="15">
      <c r="A55" s="52"/>
      <c r="B55" s="59" t="s">
        <v>123</v>
      </c>
      <c r="C55" s="12" t="s">
        <v>124</v>
      </c>
      <c r="D55" s="33">
        <v>26000</v>
      </c>
      <c r="E55" s="33">
        <v>26000</v>
      </c>
      <c r="F55" s="38">
        <v>0</v>
      </c>
    </row>
    <row r="56" spans="1:6" ht="30">
      <c r="A56" s="52"/>
      <c r="B56" s="59" t="s">
        <v>41</v>
      </c>
      <c r="C56" s="12" t="s">
        <v>125</v>
      </c>
      <c r="D56" s="33">
        <v>66864.116</v>
      </c>
      <c r="E56" s="33">
        <v>66864.116</v>
      </c>
      <c r="F56" s="33">
        <v>66864.116</v>
      </c>
    </row>
    <row r="57" spans="1:6" ht="30">
      <c r="A57" s="52"/>
      <c r="B57" s="6" t="s">
        <v>42</v>
      </c>
      <c r="C57" s="12" t="s">
        <v>125</v>
      </c>
      <c r="D57" s="33">
        <v>52808.1</v>
      </c>
      <c r="E57" s="33">
        <v>52808.1</v>
      </c>
      <c r="F57" s="33">
        <v>52808.1</v>
      </c>
    </row>
    <row r="58" spans="1:6" ht="18.75" customHeight="1">
      <c r="A58" s="52"/>
      <c r="B58" s="6" t="s">
        <v>43</v>
      </c>
      <c r="C58" s="12" t="s">
        <v>125</v>
      </c>
      <c r="D58" s="33">
        <v>13548.853000000001</v>
      </c>
      <c r="E58" s="33">
        <v>13548.853000000001</v>
      </c>
      <c r="F58" s="33">
        <v>13548.853000000001</v>
      </c>
    </row>
    <row r="59" spans="1:6" ht="45">
      <c r="A59" s="52"/>
      <c r="B59" s="42" t="s">
        <v>44</v>
      </c>
      <c r="C59" s="12" t="s">
        <v>126</v>
      </c>
      <c r="D59" s="33">
        <v>306880.58</v>
      </c>
      <c r="E59" s="33">
        <v>0</v>
      </c>
      <c r="F59" s="33">
        <v>0</v>
      </c>
    </row>
    <row r="60" spans="1:6" ht="45">
      <c r="A60" s="52"/>
      <c r="B60" s="6" t="s">
        <v>128</v>
      </c>
      <c r="C60" s="12" t="s">
        <v>127</v>
      </c>
      <c r="D60" s="33">
        <v>8824.19593808</v>
      </c>
      <c r="E60" s="33">
        <v>8824.19593808</v>
      </c>
      <c r="F60" s="33">
        <v>8824.19593808</v>
      </c>
    </row>
    <row r="61" spans="1:7" s="25" customFormat="1" ht="15.75">
      <c r="A61" s="13" t="s">
        <v>129</v>
      </c>
      <c r="B61" s="19" t="s">
        <v>6</v>
      </c>
      <c r="C61" s="1"/>
      <c r="D61" s="20">
        <v>34734.020749999996</v>
      </c>
      <c r="E61" s="20">
        <v>26292.43375</v>
      </c>
      <c r="F61" s="20">
        <v>5995.25</v>
      </c>
      <c r="G61" s="27"/>
    </row>
    <row r="62" spans="1:6" ht="30">
      <c r="A62" s="52"/>
      <c r="B62" s="6" t="s">
        <v>45</v>
      </c>
      <c r="C62" s="12" t="s">
        <v>51</v>
      </c>
      <c r="D62" s="40">
        <v>5750.74</v>
      </c>
      <c r="E62" s="40">
        <v>5750.74</v>
      </c>
      <c r="F62" s="40">
        <v>0</v>
      </c>
    </row>
    <row r="63" spans="1:6" ht="15">
      <c r="A63" s="52"/>
      <c r="B63" s="6" t="s">
        <v>46</v>
      </c>
      <c r="C63" s="12" t="s">
        <v>134</v>
      </c>
      <c r="D63" s="40">
        <v>12595.943749999999</v>
      </c>
      <c r="E63" s="40">
        <v>12595.943749999999</v>
      </c>
      <c r="F63" s="40">
        <v>0</v>
      </c>
    </row>
    <row r="64" spans="1:6" ht="15">
      <c r="A64" s="52"/>
      <c r="B64" s="6" t="s">
        <v>47</v>
      </c>
      <c r="C64" s="12" t="s">
        <v>132</v>
      </c>
      <c r="D64" s="40">
        <v>6051.807000000002</v>
      </c>
      <c r="E64" s="40">
        <v>0</v>
      </c>
      <c r="F64" s="40">
        <v>0</v>
      </c>
    </row>
    <row r="65" spans="1:6" ht="15">
      <c r="A65" s="52"/>
      <c r="B65" s="6" t="s">
        <v>130</v>
      </c>
      <c r="C65" s="12" t="s">
        <v>133</v>
      </c>
      <c r="D65" s="40">
        <v>3277.4700000000003</v>
      </c>
      <c r="E65" s="40">
        <v>3277.4700000000003</v>
      </c>
      <c r="F65" s="40">
        <v>3277.4700000000003</v>
      </c>
    </row>
    <row r="66" spans="1:6" ht="30">
      <c r="A66" s="52"/>
      <c r="B66" s="6" t="s">
        <v>131</v>
      </c>
      <c r="C66" s="12" t="s">
        <v>132</v>
      </c>
      <c r="D66" s="40">
        <v>2629.2</v>
      </c>
      <c r="E66" s="40">
        <v>2629.2</v>
      </c>
      <c r="F66" s="40">
        <v>2629.2</v>
      </c>
    </row>
    <row r="67" spans="1:6" ht="15.75">
      <c r="A67" s="8">
        <v>5</v>
      </c>
      <c r="B67" s="22" t="s">
        <v>7</v>
      </c>
      <c r="C67" s="8"/>
      <c r="D67" s="23">
        <v>6792.829294438907</v>
      </c>
      <c r="E67" s="23">
        <v>6792.829294438907</v>
      </c>
      <c r="F67" s="23">
        <v>5143.829294438908</v>
      </c>
    </row>
    <row r="68" spans="1:6" ht="30">
      <c r="A68" s="52"/>
      <c r="B68" s="6" t="s">
        <v>48</v>
      </c>
      <c r="C68" s="2" t="s">
        <v>136</v>
      </c>
      <c r="D68" s="33">
        <v>1033.0362944389074</v>
      </c>
      <c r="E68" s="33">
        <v>1033.0362944389074</v>
      </c>
      <c r="F68" s="33">
        <v>1033.0362944389074</v>
      </c>
    </row>
    <row r="69" spans="1:6" ht="30">
      <c r="A69" s="52"/>
      <c r="B69" s="6" t="s">
        <v>49</v>
      </c>
      <c r="C69" s="2" t="s">
        <v>135</v>
      </c>
      <c r="D69" s="33">
        <v>1439</v>
      </c>
      <c r="E69" s="33">
        <v>1439</v>
      </c>
      <c r="F69" s="33">
        <v>1439</v>
      </c>
    </row>
    <row r="70" spans="1:6" ht="30">
      <c r="A70" s="52"/>
      <c r="B70" s="6" t="s">
        <v>137</v>
      </c>
      <c r="C70" s="2" t="s">
        <v>138</v>
      </c>
      <c r="D70" s="33">
        <v>1664.9</v>
      </c>
      <c r="E70" s="33">
        <v>1664.9</v>
      </c>
      <c r="F70" s="33">
        <v>1664.9</v>
      </c>
    </row>
    <row r="71" spans="1:6" ht="15.75">
      <c r="A71" s="8">
        <v>6</v>
      </c>
      <c r="B71" s="22" t="s">
        <v>8</v>
      </c>
      <c r="C71" s="8"/>
      <c r="D71" s="23">
        <v>733238.4550000001</v>
      </c>
      <c r="E71" s="23">
        <f>510430.167-16.897</f>
        <v>510413.27</v>
      </c>
      <c r="F71" s="23">
        <v>396228.787</v>
      </c>
    </row>
    <row r="72" spans="1:6" ht="15">
      <c r="A72" s="52"/>
      <c r="B72" s="6" t="s">
        <v>140</v>
      </c>
      <c r="C72" s="2" t="s">
        <v>139</v>
      </c>
      <c r="D72" s="33">
        <v>22197.2</v>
      </c>
      <c r="E72" s="33">
        <v>22197.2</v>
      </c>
      <c r="F72" s="33">
        <v>22197.2</v>
      </c>
    </row>
    <row r="73" spans="1:6" ht="15">
      <c r="A73" s="52"/>
      <c r="B73" s="6" t="s">
        <v>144</v>
      </c>
      <c r="C73" s="2" t="s">
        <v>141</v>
      </c>
      <c r="D73" s="33">
        <v>11248.928</v>
      </c>
      <c r="E73" s="33">
        <v>0</v>
      </c>
      <c r="F73" s="33">
        <v>0</v>
      </c>
    </row>
    <row r="74" spans="1:6" ht="30">
      <c r="A74" s="52"/>
      <c r="B74" s="6" t="s">
        <v>143</v>
      </c>
      <c r="C74" s="2" t="s">
        <v>142</v>
      </c>
      <c r="D74" s="33">
        <v>310000</v>
      </c>
      <c r="E74" s="33">
        <v>0</v>
      </c>
      <c r="F74" s="33">
        <v>0</v>
      </c>
    </row>
    <row r="75" spans="1:6" ht="15.75">
      <c r="A75" s="49">
        <v>7</v>
      </c>
      <c r="B75" s="22" t="s">
        <v>9</v>
      </c>
      <c r="C75" s="8"/>
      <c r="D75" s="23">
        <v>171184.772</v>
      </c>
      <c r="E75" s="23">
        <v>151862</v>
      </c>
      <c r="F75" s="23">
        <v>84913.142</v>
      </c>
    </row>
    <row r="76" spans="1:7" s="25" customFormat="1" ht="15.75">
      <c r="A76" s="8">
        <v>8</v>
      </c>
      <c r="B76" s="22" t="s">
        <v>10</v>
      </c>
      <c r="C76" s="8"/>
      <c r="D76" s="23">
        <v>423070</v>
      </c>
      <c r="E76" s="23">
        <v>295535.8</v>
      </c>
      <c r="F76" s="23">
        <v>131107.39076116952</v>
      </c>
      <c r="G76" s="27"/>
    </row>
    <row r="77" spans="1:7" s="25" customFormat="1" ht="15.75">
      <c r="A77" s="8">
        <v>9</v>
      </c>
      <c r="B77" s="22" t="s">
        <v>11</v>
      </c>
      <c r="C77" s="8"/>
      <c r="D77" s="23">
        <v>112080.76</v>
      </c>
      <c r="E77" s="23">
        <v>103692.17000000001</v>
      </c>
      <c r="F77" s="23">
        <v>59792.2</v>
      </c>
      <c r="G77" s="27"/>
    </row>
    <row r="78" spans="1:7" s="25" customFormat="1" ht="15.75">
      <c r="A78" s="8">
        <v>10</v>
      </c>
      <c r="B78" s="22" t="s">
        <v>12</v>
      </c>
      <c r="C78" s="8"/>
      <c r="D78" s="23">
        <v>36457.013341800004</v>
      </c>
      <c r="E78" s="23">
        <v>19766.22</v>
      </c>
      <c r="F78" s="23">
        <v>10180.44</v>
      </c>
      <c r="G78" s="27"/>
    </row>
    <row r="79" spans="1:7" s="45" customFormat="1" ht="30">
      <c r="A79" s="58"/>
      <c r="B79" s="6" t="s">
        <v>145</v>
      </c>
      <c r="C79" s="2" t="s">
        <v>51</v>
      </c>
      <c r="D79" s="33">
        <v>1150</v>
      </c>
      <c r="E79" s="33">
        <v>1150</v>
      </c>
      <c r="F79" s="46"/>
      <c r="G79" s="44"/>
    </row>
    <row r="80" spans="1:7" s="45" customFormat="1" ht="30">
      <c r="A80" s="58"/>
      <c r="B80" s="6" t="s">
        <v>50</v>
      </c>
      <c r="C80" s="2" t="s">
        <v>146</v>
      </c>
      <c r="D80" s="33">
        <v>1335</v>
      </c>
      <c r="E80" s="33">
        <v>1335</v>
      </c>
      <c r="F80" s="33">
        <v>1335</v>
      </c>
      <c r="G80" s="44"/>
    </row>
    <row r="81" spans="1:6" ht="15.75">
      <c r="A81" s="43">
        <v>11</v>
      </c>
      <c r="B81" s="22" t="s">
        <v>13</v>
      </c>
      <c r="C81" s="8"/>
      <c r="D81" s="23">
        <v>49597.7</v>
      </c>
      <c r="E81" s="23">
        <v>20654.68</v>
      </c>
      <c r="F81" s="23">
        <v>15796.31</v>
      </c>
    </row>
    <row r="82" spans="1:6" ht="45">
      <c r="A82" s="52"/>
      <c r="B82" s="47" t="s">
        <v>149</v>
      </c>
      <c r="C82" s="2" t="s">
        <v>119</v>
      </c>
      <c r="D82" s="48">
        <v>695</v>
      </c>
      <c r="E82" s="48">
        <v>695</v>
      </c>
      <c r="F82" s="48">
        <v>695</v>
      </c>
    </row>
    <row r="83" spans="1:6" ht="30">
      <c r="A83" s="52"/>
      <c r="B83" s="47" t="s">
        <v>150</v>
      </c>
      <c r="C83" s="2" t="s">
        <v>141</v>
      </c>
      <c r="D83" s="33">
        <v>4770.4</v>
      </c>
      <c r="E83" s="33">
        <v>4770.4</v>
      </c>
      <c r="F83" s="33">
        <v>4770.4</v>
      </c>
    </row>
    <row r="84" spans="1:6" ht="30">
      <c r="A84" s="52"/>
      <c r="B84" s="47" t="s">
        <v>151</v>
      </c>
      <c r="C84" s="2" t="s">
        <v>148</v>
      </c>
      <c r="D84" s="33">
        <v>4666.9</v>
      </c>
      <c r="E84" s="33">
        <v>4666.9</v>
      </c>
      <c r="F84" s="33">
        <v>0</v>
      </c>
    </row>
    <row r="85" spans="1:6" ht="15.75">
      <c r="A85" s="43">
        <v>12</v>
      </c>
      <c r="B85" s="22" t="s">
        <v>14</v>
      </c>
      <c r="C85" s="8"/>
      <c r="D85" s="23">
        <v>7523.179999999999</v>
      </c>
      <c r="E85" s="23">
        <v>3485.38</v>
      </c>
      <c r="F85" s="23">
        <v>2926.21</v>
      </c>
    </row>
    <row r="86" spans="1:6" ht="15.75">
      <c r="A86" s="43">
        <v>13</v>
      </c>
      <c r="B86" s="22" t="s">
        <v>15</v>
      </c>
      <c r="C86" s="8"/>
      <c r="D86" s="23">
        <f>70197.96+21615.15</f>
        <v>91813.11000000002</v>
      </c>
      <c r="E86" s="23">
        <f>45868.32+21615.15</f>
        <v>67483.47</v>
      </c>
      <c r="F86" s="23">
        <f>38682.33+1198.45</f>
        <v>39880.78</v>
      </c>
    </row>
    <row r="87" spans="1:6" ht="15.75">
      <c r="A87" s="43">
        <v>14</v>
      </c>
      <c r="B87" s="22" t="s">
        <v>16</v>
      </c>
      <c r="C87" s="8"/>
      <c r="D87" s="23">
        <v>9255.13465</v>
      </c>
      <c r="E87" s="23">
        <v>6365</v>
      </c>
      <c r="F87" s="23">
        <v>5941.664650000001</v>
      </c>
    </row>
    <row r="88" spans="1:6" ht="15.75">
      <c r="A88" s="43">
        <v>15</v>
      </c>
      <c r="B88" s="22" t="s">
        <v>17</v>
      </c>
      <c r="C88" s="8"/>
      <c r="D88" s="23">
        <f>4712.7581+10776.91</f>
        <v>15489.668099999999</v>
      </c>
      <c r="E88" s="23">
        <f>1317.7568+410</f>
        <v>1727.7568</v>
      </c>
      <c r="F88" s="23">
        <v>817.7568</v>
      </c>
    </row>
    <row r="89" spans="1:6" ht="15.75">
      <c r="A89" s="43">
        <v>16</v>
      </c>
      <c r="B89" s="22" t="s">
        <v>18</v>
      </c>
      <c r="C89" s="8"/>
      <c r="D89" s="23">
        <v>2452.56</v>
      </c>
      <c r="E89" s="23">
        <v>2452.56</v>
      </c>
      <c r="F89" s="23">
        <v>2452.56</v>
      </c>
    </row>
    <row r="90" spans="1:7" s="45" customFormat="1" ht="15">
      <c r="A90" s="2"/>
      <c r="B90" s="6" t="s">
        <v>147</v>
      </c>
      <c r="C90" s="2" t="s">
        <v>86</v>
      </c>
      <c r="D90" s="33">
        <v>2147</v>
      </c>
      <c r="E90" s="33">
        <v>2147</v>
      </c>
      <c r="F90" s="33">
        <v>2147</v>
      </c>
      <c r="G90" s="44"/>
    </row>
    <row r="91" spans="1:6" ht="18.75" customHeight="1">
      <c r="A91" s="43">
        <v>17</v>
      </c>
      <c r="B91" s="22" t="s">
        <v>19</v>
      </c>
      <c r="C91" s="8"/>
      <c r="D91" s="23">
        <v>13466.52</v>
      </c>
      <c r="E91" s="23">
        <v>6972.4</v>
      </c>
      <c r="F91" s="23">
        <v>2923.54</v>
      </c>
    </row>
    <row r="92" spans="1:7" s="45" customFormat="1" ht="18.75" customHeight="1">
      <c r="A92" s="58"/>
      <c r="B92" s="36" t="s">
        <v>53</v>
      </c>
      <c r="C92" s="2" t="s">
        <v>35</v>
      </c>
      <c r="D92" s="38">
        <v>681.2</v>
      </c>
      <c r="E92" s="38">
        <v>681.2</v>
      </c>
      <c r="F92" s="38">
        <v>681.2</v>
      </c>
      <c r="G92" s="44"/>
    </row>
    <row r="93" spans="1:7" s="45" customFormat="1" ht="18.75" customHeight="1">
      <c r="A93" s="58"/>
      <c r="B93" s="36" t="s">
        <v>54</v>
      </c>
      <c r="C93" s="2" t="s">
        <v>146</v>
      </c>
      <c r="D93" s="38">
        <v>1291.1999999999998</v>
      </c>
      <c r="E93" s="38">
        <v>1291.1999999999998</v>
      </c>
      <c r="F93" s="38">
        <v>1291.1999999999998</v>
      </c>
      <c r="G93" s="44"/>
    </row>
    <row r="94" spans="1:7" s="45" customFormat="1" ht="18.75" customHeight="1">
      <c r="A94" s="58"/>
      <c r="B94" s="36" t="s">
        <v>55</v>
      </c>
      <c r="C94" s="2" t="s">
        <v>152</v>
      </c>
      <c r="D94" s="38">
        <v>3745</v>
      </c>
      <c r="E94" s="38"/>
      <c r="F94" s="38"/>
      <c r="G94" s="44"/>
    </row>
    <row r="95" spans="1:6" ht="15.75">
      <c r="A95" s="43">
        <v>18</v>
      </c>
      <c r="B95" s="22" t="s">
        <v>20</v>
      </c>
      <c r="C95" s="8"/>
      <c r="D95" s="23">
        <f>10393.23+7902.96+5467.1</f>
        <v>23763.29</v>
      </c>
      <c r="E95" s="23">
        <f>5482.11+2374.91+5467.1</f>
        <v>13324.119999999999</v>
      </c>
      <c r="F95" s="23">
        <f>1973.69+2374.91+1972.89+1282.1</f>
        <v>7603.59</v>
      </c>
    </row>
    <row r="96" spans="1:6" ht="15">
      <c r="A96" s="12"/>
      <c r="B96" s="6" t="s">
        <v>52</v>
      </c>
      <c r="C96" s="12" t="s">
        <v>153</v>
      </c>
      <c r="D96" s="33">
        <v>2200</v>
      </c>
      <c r="E96" s="33">
        <f>500+850+850</f>
        <v>2200</v>
      </c>
      <c r="F96" s="33">
        <f>500+850+850</f>
        <v>2200</v>
      </c>
    </row>
    <row r="100" spans="5:7" ht="15">
      <c r="E100" s="18"/>
      <c r="F100" s="18"/>
      <c r="G100" s="18"/>
    </row>
    <row r="101" spans="5:7" ht="15">
      <c r="E101" s="18"/>
      <c r="F101" s="18"/>
      <c r="G101" s="18"/>
    </row>
    <row r="102" spans="5:7" ht="15">
      <c r="E102" s="18"/>
      <c r="F102" s="18"/>
      <c r="G102" s="18"/>
    </row>
    <row r="103" spans="4:7" ht="15">
      <c r="D103" s="18"/>
      <c r="E103" s="18"/>
      <c r="F103" s="18"/>
      <c r="G103" s="18"/>
    </row>
    <row r="104" spans="5:7" ht="15">
      <c r="E104" s="18"/>
      <c r="F104" s="18"/>
      <c r="G104" s="18"/>
    </row>
    <row r="105" spans="5:7" ht="15">
      <c r="E105" s="18"/>
      <c r="F105" s="18"/>
      <c r="G105" s="18"/>
    </row>
    <row r="106" spans="5:7" ht="15">
      <c r="E106" s="18"/>
      <c r="F106" s="18"/>
      <c r="G106" s="18"/>
    </row>
  </sheetData>
  <sheetProtection/>
  <mergeCells count="21">
    <mergeCell ref="A92:A94"/>
    <mergeCell ref="A82:A84"/>
    <mergeCell ref="A79:A80"/>
    <mergeCell ref="A72:A74"/>
    <mergeCell ref="A54:A60"/>
    <mergeCell ref="A62:A66"/>
    <mergeCell ref="A68:A70"/>
    <mergeCell ref="B2:F2"/>
    <mergeCell ref="E4:F4"/>
    <mergeCell ref="C5:C6"/>
    <mergeCell ref="B5:B6"/>
    <mergeCell ref="D5:F5"/>
    <mergeCell ref="E1:F1"/>
    <mergeCell ref="A5:A6"/>
    <mergeCell ref="A50:A52"/>
    <mergeCell ref="A19:A24"/>
    <mergeCell ref="A27:A28"/>
    <mergeCell ref="A30:A33"/>
    <mergeCell ref="A9:A17"/>
    <mergeCell ref="A35:A42"/>
    <mergeCell ref="A47:A48"/>
  </mergeCells>
  <printOptions gridLines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mixan</dc:creator>
  <cp:keywords/>
  <dc:description/>
  <cp:lastModifiedBy>User</cp:lastModifiedBy>
  <cp:lastPrinted>2016-10-31T05:52:25Z</cp:lastPrinted>
  <dcterms:created xsi:type="dcterms:W3CDTF">2016-10-30T15:35:18Z</dcterms:created>
  <dcterms:modified xsi:type="dcterms:W3CDTF">2016-11-14T10:55:28Z</dcterms:modified>
  <cp:category/>
  <cp:version/>
  <cp:contentType/>
  <cp:contentStatus/>
</cp:coreProperties>
</file>