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Светлана</author>
  </authors>
  <commentList>
    <comment ref="G36" authorId="0">
      <text>
        <r>
          <rPr>
            <b/>
            <sz val="8"/>
            <rFont val="Tahoma"/>
            <family val="0"/>
          </rPr>
          <t>Светлана:</t>
        </r>
        <r>
          <rPr>
            <sz val="8"/>
            <rFont val="Tahoma"/>
            <family val="0"/>
          </rPr>
          <t xml:space="preserve">
211 - 664268
213 - 200609
212(104) - 30000</t>
        </r>
      </text>
    </comment>
  </commentList>
</comments>
</file>

<file path=xl/sharedStrings.xml><?xml version="1.0" encoding="utf-8"?>
<sst xmlns="http://schemas.openxmlformats.org/spreadsheetml/2006/main" count="531" uniqueCount="175">
  <si>
    <t>Наименование</t>
  </si>
  <si>
    <t>Ведомство</t>
  </si>
  <si>
    <t>Рз</t>
  </si>
  <si>
    <t>ПР</t>
  </si>
  <si>
    <t>ЦСР</t>
  </si>
  <si>
    <t>ВР</t>
  </si>
  <si>
    <t>ВСЕГО РАСХОДОВ</t>
  </si>
  <si>
    <t>01</t>
  </si>
  <si>
    <t>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</si>
  <si>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</si>
  <si>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</si>
  <si>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</si>
  <si>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</si>
  <si>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Резервные фонды</t>
  </si>
  <si>
    <t>11</t>
  </si>
  <si>
    <t>Резервные фонды местных администраций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</si>
  <si>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</si>
  <si>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</si>
  <si>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</si>
  <si>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</si>
  <si>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</si>
  <si>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</si>
  <si>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</si>
  <si>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</si>
  <si>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</si>
  <si>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</si>
  <si>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08</t>
  </si>
  <si>
    <t>Другие вопросы в области национальной экономики</t>
  </si>
  <si>
    <t>12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</si>
  <si>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</si>
  <si>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</si>
  <si>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</si>
  <si>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</si>
  <si>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</si>
  <si>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</si>
  <si>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</si>
  <si>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</si>
  <si>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</si>
  <si>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Физическая культура и спорт</t>
  </si>
  <si>
    <t>00</t>
  </si>
  <si>
    <t>512 97 00</t>
  </si>
  <si>
    <t xml:space="preserve">                                      Приложение №  1</t>
  </si>
  <si>
    <t>Плановый период</t>
  </si>
  <si>
    <t>ВСЕГО ДОХОДОВ</t>
  </si>
  <si>
    <t>ПРОФИЦИТ/ДЕФИЦИТ БЮДЖЕТА</t>
  </si>
  <si>
    <t>ВЕРХНИЙ ПРЕДЕЛ МУНИЦИПАЛЬНГО ДОЛГА</t>
  </si>
  <si>
    <t>Общегосударственные вопросы</t>
  </si>
  <si>
    <t>Таблица 1</t>
  </si>
  <si>
    <t>Основные параметры среднесрочного финансового плана</t>
  </si>
  <si>
    <t>Показатели</t>
  </si>
  <si>
    <t>Таблица 2</t>
  </si>
  <si>
    <t>"Об утверждении среднесрочного финансового плана</t>
  </si>
  <si>
    <t xml:space="preserve">Расределение бюджетных ассигнований по главным распорядителям, </t>
  </si>
  <si>
    <t>плановый период</t>
  </si>
  <si>
    <t>(в рублях)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</si>
  <si>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</si>
  <si>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</si>
  <si>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</si>
  <si>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</si>
  <si>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</si>
  <si>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</si>
  <si>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</si>
  <si>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</si>
  <si>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товаров,работ,услуг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</si>
  <si>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</si>
  <si>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</si>
  <si>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</si>
  <si>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</si>
  <si>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</si>
  <si>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</si>
  <si>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</si>
  <si>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Резервные средства</t>
  </si>
  <si>
    <t>870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</si>
  <si>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</si>
  <si>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</si>
  <si>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</si>
  <si>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</si>
  <si>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111</t>
  </si>
  <si>
    <t>112</t>
  </si>
  <si>
    <t>Пособия и компенсации по публичным нормативным обязательствам</t>
  </si>
  <si>
    <t>313</t>
  </si>
  <si>
    <t xml:space="preserve">Мероприятия в области здравоохранения, спорта и физической культуры, туризма </t>
  </si>
  <si>
    <t>на 01.01.2015 г.</t>
  </si>
  <si>
    <t>016</t>
  </si>
  <si>
    <t>Наименование доходов</t>
  </si>
  <si>
    <t>Код бюджетной классификации Российской Федерации</t>
  </si>
  <si>
    <t>Налог на доходы физических лиц</t>
  </si>
  <si>
    <t>Налог на имущество физических лиц,взимаемый по ставкам, применяемым к объектам налогообложения, расположенным в границах межселенных территорий</t>
  </si>
  <si>
    <t>.06</t>
  </si>
  <si>
    <t>.01030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</si>
  <si>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</si>
  <si>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.06013</t>
  </si>
  <si>
    <t>Дох.,получаемые в виде арендной платы за земельные участки, гос.собств-ть на которые не разграничена и к-е расположены в границах поселений, а также ср-ва от продажи прав на закл-е дог.аренды указанных зем.участков</t>
  </si>
  <si>
    <t>1</t>
  </si>
  <si>
    <t>.05010</t>
  </si>
  <si>
    <t>10</t>
  </si>
  <si>
    <t>.0000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</si>
  <si>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</si>
  <si>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</t>
  </si>
  <si>
    <t>06</t>
  </si>
  <si>
    <t>06023</t>
  </si>
  <si>
    <t>1000</t>
  </si>
  <si>
    <t>Таблица № 3</t>
  </si>
  <si>
    <t>110</t>
  </si>
  <si>
    <t>СРЕДНЕСРОЧНЫЙ ФИНАНСОВЫЙ ПЛАН МУНИЦИПАЛЬНОГО ОБРАЗОВАНИЯ "Поселок Ленинский"</t>
  </si>
  <si>
    <t>Бюджет муниципального образования "Поселок Ленинский"</t>
  </si>
  <si>
    <t>013</t>
  </si>
  <si>
    <t>Дорожное хозяйство</t>
  </si>
  <si>
    <t>Мероприятия по землеустроительству и землепользованию</t>
  </si>
  <si>
    <t>Социальное обеспечение и иные выплаты населению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</si>
  <si>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</si>
  <si>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</si>
  <si>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</si>
  <si>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</si>
  <si>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</si>
  <si>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</si>
  <si>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540</t>
  </si>
  <si>
    <t>02010</t>
  </si>
  <si>
    <t>02020</t>
  </si>
  <si>
    <t>02030</t>
  </si>
  <si>
    <t>95 3 5118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</si>
  <si>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</si>
  <si>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99 5 7403</t>
  </si>
  <si>
    <t>312</t>
  </si>
  <si>
    <t>2016 год</t>
  </si>
  <si>
    <t>2016 год (прогноз)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</si>
  <si>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</si>
  <si>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02230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</si>
  <si>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</si>
  <si>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</si>
  <si>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02240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</si>
  <si>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</si>
  <si>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</si>
  <si>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</si>
  <si>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02260</t>
  </si>
  <si>
    <t>на 01.01.2016 г.</t>
  </si>
  <si>
    <t>2017 год</t>
  </si>
  <si>
    <t>на 01.01.2017 г.</t>
  </si>
  <si>
    <t>дорожное хозяйство</t>
  </si>
  <si>
    <t xml:space="preserve">к постановлению главы МО "Поселок Ленинский"   </t>
  </si>
  <si>
    <t>2017 год (прогноз)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</si>
  <si>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</si>
  <si>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Ветеринарное обеспечение</t>
  </si>
  <si>
    <t>Жилищное хозяйство</t>
  </si>
  <si>
    <t>Капитальный ремонт муниципального жилищного фонда, осуществляемый за счет средств местных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</si>
  <si>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</si>
  <si>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</si>
  <si>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Межбюджетные трансферты</t>
  </si>
  <si>
    <t>99 1 00 11600</t>
  </si>
  <si>
    <t>99 1 00 11410</t>
  </si>
  <si>
    <t>99 6 00 88510</t>
  </si>
  <si>
    <t>99 5 00 71100</t>
  </si>
  <si>
    <t>99 5 00 51180</t>
  </si>
  <si>
    <t>99 5 00 59300</t>
  </si>
  <si>
    <t>99 5 00 91003</t>
  </si>
  <si>
    <t>Текущий и капитальный ремонт автомобильных дорог</t>
  </si>
  <si>
    <t>Содержание муниципальных автомобильных дорог</t>
  </si>
  <si>
    <t>88 5 00 10010</t>
  </si>
  <si>
    <t>88 5 00 10090</t>
  </si>
  <si>
    <t>93 3 00 10190</t>
  </si>
  <si>
    <t>69 7 00 10030</t>
  </si>
  <si>
    <t>69 8 00 10001</t>
  </si>
  <si>
    <t>69 8 00 10003</t>
  </si>
  <si>
    <t>69 8 00 10009</t>
  </si>
  <si>
    <t>69 8 00 6210C</t>
  </si>
  <si>
    <t>74 2 00 22001</t>
  </si>
  <si>
    <t>74 6 00 22001</t>
  </si>
  <si>
    <t>65 5 00 70290</t>
  </si>
  <si>
    <t>98 2 00 10080</t>
  </si>
  <si>
    <t>Прогнозируемые доходы бюджета муниципального образования "Поселок Ленинский" на 2016-2018 года</t>
  </si>
  <si>
    <t>2018 год</t>
  </si>
  <si>
    <t>МО "Поселок Ленинский" на 2016-2018 годы"</t>
  </si>
  <si>
    <t>от 18 ноября № 97</t>
  </si>
  <si>
    <t>2018 год (прогноз)</t>
  </si>
  <si>
    <t>по разделам, подразделам, целевым статьям и видам расходов классификации расходов на 2016-2018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</si>
</sst>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00"/>
    <numFmt numFmtId="167" formatCode="#,##0.0"/>
    <numFmt numFmtId="168" formatCode="0.0"/>
    <numFmt numFmtId="169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21" fillId="0" borderId="0" xfId="53" applyNumberFormat="1" applyFont="1" applyFill="1" applyAlignment="1">
      <alignment horizontal="center"/>
      <protection/>
    </xf>
    <xf numFmtId="49" fontId="22" fillId="0" borderId="0" xfId="53" applyNumberFormat="1" applyFont="1" applyFill="1" applyAlignment="1">
      <alignment horizontal="center"/>
      <protection/>
    </xf>
    <xf numFmtId="49" fontId="21" fillId="0" borderId="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right"/>
    </xf>
    <xf numFmtId="164" fontId="22" fillId="0" borderId="10" xfId="0" applyNumberFormat="1" applyFont="1" applyBorder="1" applyAlignment="1">
      <alignment horizontal="center" wrapText="1"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vertical="center" wrapText="1"/>
      <protection/>
    </xf>
    <xf numFmtId="0" fontId="21" fillId="0" borderId="10" xfId="53" applyFont="1" applyFill="1" applyBorder="1">
      <alignment/>
      <protection/>
    </xf>
    <xf numFmtId="0" fontId="21" fillId="0" borderId="10" xfId="53" applyFont="1" applyFill="1" applyBorder="1" applyAlignment="1">
      <alignment vertical="top" wrapText="1"/>
      <protection/>
    </xf>
    <xf numFmtId="164" fontId="21" fillId="0" borderId="10" xfId="53" applyNumberFormat="1" applyFont="1" applyFill="1" applyBorder="1" applyAlignment="1">
      <alignment wrapText="1"/>
      <protection/>
    </xf>
    <xf numFmtId="164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2" fontId="22" fillId="0" borderId="0" xfId="53" applyNumberFormat="1" applyFont="1" applyFill="1" applyBorder="1" applyAlignment="1">
      <alignment horizontal="center" wrapText="1"/>
      <protection/>
    </xf>
    <xf numFmtId="2" fontId="22" fillId="0" borderId="0" xfId="53" applyNumberFormat="1" applyFont="1" applyFill="1" applyBorder="1" applyAlignment="1">
      <alignment horizontal="center"/>
      <protection/>
    </xf>
    <xf numFmtId="2" fontId="22" fillId="0" borderId="0" xfId="0" applyNumberFormat="1" applyFont="1" applyBorder="1" applyAlignment="1">
      <alignment/>
    </xf>
    <xf numFmtId="0" fontId="28" fillId="0" borderId="0" xfId="0" applyFont="1" applyAlignment="1">
      <alignment horizontal="right"/>
    </xf>
    <xf numFmtId="49" fontId="21" fillId="0" borderId="0" xfId="53" applyNumberFormat="1" applyFont="1" applyFill="1" applyAlignment="1" quotePrefix="1">
      <alignment wrapText="1"/>
      <protection/>
    </xf>
    <xf numFmtId="0" fontId="21" fillId="0" borderId="0" xfId="53" applyFont="1" applyFill="1" applyAlignment="1">
      <alignment wrapText="1"/>
      <protection/>
    </xf>
    <xf numFmtId="0" fontId="21" fillId="0" borderId="0" xfId="53" applyNumberFormat="1" applyFont="1" applyFill="1" applyAlignment="1" quotePrefix="1">
      <alignment vertical="center" wrapText="1"/>
      <protection/>
    </xf>
    <xf numFmtId="0" fontId="29" fillId="24" borderId="11" xfId="53" applyNumberFormat="1" applyFont="1" applyFill="1" applyBorder="1" applyAlignment="1">
      <alignment horizontal="center" vertical="center" wrapText="1"/>
      <protection/>
    </xf>
    <xf numFmtId="0" fontId="29" fillId="24" borderId="12" xfId="53" applyFont="1" applyFill="1" applyBorder="1" applyAlignment="1">
      <alignment horizontal="center" wrapText="1"/>
      <protection/>
    </xf>
    <xf numFmtId="0" fontId="29" fillId="24" borderId="12" xfId="53" applyNumberFormat="1" applyFont="1" applyFill="1" applyBorder="1" applyAlignment="1">
      <alignment horizontal="center" vertical="center"/>
      <protection/>
    </xf>
    <xf numFmtId="0" fontId="29" fillId="24" borderId="13" xfId="53" applyNumberFormat="1" applyFont="1" applyFill="1" applyBorder="1" applyAlignment="1">
      <alignment horizontal="center" vertical="center" wrapText="1"/>
      <protection/>
    </xf>
    <xf numFmtId="0" fontId="29" fillId="24" borderId="10" xfId="53" applyNumberFormat="1" applyFont="1" applyFill="1" applyBorder="1" applyAlignment="1">
      <alignment horizontal="center" vertical="center"/>
      <protection/>
    </xf>
    <xf numFmtId="3" fontId="29" fillId="24" borderId="10" xfId="53" applyNumberFormat="1" applyFont="1" applyFill="1" applyBorder="1" applyAlignment="1">
      <alignment horizontal="center" vertical="center"/>
      <protection/>
    </xf>
    <xf numFmtId="0" fontId="29" fillId="24" borderId="13" xfId="53" applyFont="1" applyFill="1" applyBorder="1">
      <alignment/>
      <protection/>
    </xf>
    <xf numFmtId="0" fontId="29" fillId="24" borderId="10" xfId="53" applyFont="1" applyFill="1" applyBorder="1">
      <alignment/>
      <protection/>
    </xf>
    <xf numFmtId="0" fontId="29" fillId="24" borderId="13" xfId="53" applyFont="1" applyFill="1" applyBorder="1" applyAlignment="1">
      <alignment vertical="top" wrapText="1"/>
      <protection/>
    </xf>
    <xf numFmtId="49" fontId="29" fillId="24" borderId="10" xfId="53" applyNumberFormat="1" applyFont="1" applyFill="1" applyBorder="1" applyAlignment="1">
      <alignment horizontal="center" wrapText="1"/>
      <protection/>
    </xf>
    <xf numFmtId="0" fontId="14" fillId="24" borderId="13" xfId="53" applyFont="1" applyFill="1" applyBorder="1" applyAlignment="1">
      <alignment vertical="top" wrapText="1"/>
      <protection/>
    </xf>
    <xf numFmtId="49" fontId="14" fillId="24" borderId="10" xfId="53" applyNumberFormat="1" applyFont="1" applyFill="1" applyBorder="1" applyAlignment="1">
      <alignment horizontal="center" wrapText="1"/>
      <protection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 wrapText="1"/>
    </xf>
    <xf numFmtId="0" fontId="29" fillId="24" borderId="13" xfId="54" applyFont="1" applyFill="1" applyBorder="1" applyAlignment="1">
      <alignment wrapText="1"/>
      <protection/>
    </xf>
    <xf numFmtId="0" fontId="14" fillId="0" borderId="13" xfId="0" applyFont="1" applyBorder="1" applyAlignment="1">
      <alignment wrapText="1"/>
    </xf>
    <xf numFmtId="0" fontId="32" fillId="0" borderId="13" xfId="0" applyFont="1" applyBorder="1" applyAlignment="1">
      <alignment/>
    </xf>
    <xf numFmtId="49" fontId="14" fillId="0" borderId="10" xfId="53" applyNumberFormat="1" applyFont="1" applyFill="1" applyBorder="1" applyAlignment="1">
      <alignment horizontal="center" wrapText="1"/>
      <protection/>
    </xf>
    <xf numFmtId="0" fontId="21" fillId="0" borderId="13" xfId="0" applyFont="1" applyBorder="1" applyAlignment="1">
      <alignment wrapText="1"/>
    </xf>
    <xf numFmtId="49" fontId="21" fillId="0" borderId="10" xfId="53" applyNumberFormat="1" applyFont="1" applyFill="1" applyBorder="1" applyAlignment="1">
      <alignment horizontal="center" wrapText="1"/>
      <protection/>
    </xf>
    <xf numFmtId="0" fontId="22" fillId="0" borderId="13" xfId="0" applyFont="1" applyBorder="1" applyAlignment="1">
      <alignment wrapText="1"/>
    </xf>
    <xf numFmtId="49" fontId="22" fillId="0" borderId="10" xfId="53" applyNumberFormat="1" applyFont="1" applyFill="1" applyBorder="1" applyAlignment="1">
      <alignment horizontal="center" wrapText="1"/>
      <protection/>
    </xf>
    <xf numFmtId="0" fontId="14" fillId="24" borderId="10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vertical="top" wrapText="1"/>
      <protection/>
    </xf>
    <xf numFmtId="0" fontId="29" fillId="24" borderId="14" xfId="53" applyFont="1" applyFill="1" applyBorder="1">
      <alignment/>
      <protection/>
    </xf>
    <xf numFmtId="0" fontId="14" fillId="24" borderId="15" xfId="53" applyFont="1" applyFill="1" applyBorder="1">
      <alignment/>
      <protection/>
    </xf>
    <xf numFmtId="3" fontId="22" fillId="0" borderId="10" xfId="53" applyNumberFormat="1" applyFont="1" applyFill="1" applyBorder="1" applyAlignment="1">
      <alignment horizontal="center" vertical="center"/>
      <protection/>
    </xf>
    <xf numFmtId="164" fontId="22" fillId="0" borderId="10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wrapText="1"/>
      <protection/>
    </xf>
    <xf numFmtId="164" fontId="22" fillId="0" borderId="16" xfId="53" applyNumberFormat="1" applyFont="1" applyFill="1" applyBorder="1" applyAlignment="1">
      <alignment horizontal="center" vertical="center"/>
      <protection/>
    </xf>
    <xf numFmtId="49" fontId="14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4" fillId="0" borderId="13" xfId="53" applyFont="1" applyBorder="1" applyAlignment="1">
      <alignment horizontal="center" wrapText="1"/>
      <protection/>
    </xf>
    <xf numFmtId="0" fontId="30" fillId="0" borderId="10" xfId="53" applyFont="1" applyBorder="1" applyAlignment="1">
      <alignment horizontal="center" wrapText="1"/>
      <protection/>
    </xf>
    <xf numFmtId="0" fontId="35" fillId="0" borderId="13" xfId="53" applyFont="1" applyFill="1" applyBorder="1" applyAlignment="1">
      <alignment wrapText="1"/>
      <protection/>
    </xf>
    <xf numFmtId="0" fontId="31" fillId="0" borderId="10" xfId="53" applyFont="1" applyBorder="1" applyAlignment="1">
      <alignment horizontal="left"/>
      <protection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49" fontId="22" fillId="0" borderId="17" xfId="53" applyNumberFormat="1" applyFont="1" applyBorder="1" applyAlignment="1">
      <alignment horizontal="left"/>
      <protection/>
    </xf>
    <xf numFmtId="0" fontId="31" fillId="0" borderId="17" xfId="53" applyFont="1" applyBorder="1" applyAlignment="1">
      <alignment horizontal="left"/>
      <protection/>
    </xf>
    <xf numFmtId="49" fontId="22" fillId="0" borderId="10" xfId="53" applyNumberFormat="1" applyFont="1" applyBorder="1" applyAlignment="1">
      <alignment horizontal="left"/>
      <protection/>
    </xf>
    <xf numFmtId="0" fontId="37" fillId="0" borderId="10" xfId="0" applyFont="1" applyBorder="1" applyAlignment="1">
      <alignment/>
    </xf>
    <xf numFmtId="4" fontId="21" fillId="0" borderId="0" xfId="0" applyNumberFormat="1" applyFont="1" applyAlignment="1">
      <alignment horizontal="right"/>
    </xf>
    <xf numFmtId="4" fontId="22" fillId="0" borderId="0" xfId="53" applyNumberFormat="1" applyFont="1" applyFill="1" applyAlignment="1" applyProtection="1">
      <alignment shrinkToFit="1"/>
      <protection/>
    </xf>
    <xf numFmtId="4" fontId="0" fillId="0" borderId="0" xfId="0" applyNumberFormat="1" applyAlignment="1">
      <alignment/>
    </xf>
    <xf numFmtId="4" fontId="27" fillId="0" borderId="0" xfId="0" applyNumberFormat="1" applyFont="1" applyBorder="1" applyAlignment="1">
      <alignment/>
    </xf>
    <xf numFmtId="4" fontId="21" fillId="0" borderId="0" xfId="53" applyNumberFormat="1" applyFont="1" applyFill="1" applyAlignment="1">
      <alignment wrapText="1"/>
      <protection/>
    </xf>
    <xf numFmtId="4" fontId="21" fillId="0" borderId="0" xfId="53" applyNumberFormat="1" applyFont="1" applyFill="1" applyAlignment="1" applyProtection="1">
      <alignment shrinkToFit="1"/>
      <protection/>
    </xf>
    <xf numFmtId="4" fontId="24" fillId="0" borderId="0" xfId="0" applyNumberFormat="1" applyFont="1" applyAlignment="1">
      <alignment horizontal="right"/>
    </xf>
    <xf numFmtId="4" fontId="21" fillId="0" borderId="0" xfId="53" applyNumberFormat="1" applyFont="1" applyFill="1" applyAlignment="1" applyProtection="1">
      <alignment horizontal="right" shrinkToFit="1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4" fontId="22" fillId="0" borderId="16" xfId="53" applyNumberFormat="1" applyFont="1" applyFill="1" applyBorder="1" applyAlignment="1">
      <alignment horizontal="center" vertical="center"/>
      <protection/>
    </xf>
    <xf numFmtId="4" fontId="29" fillId="24" borderId="10" xfId="53" applyNumberFormat="1" applyFont="1" applyFill="1" applyBorder="1" applyAlignment="1">
      <alignment horizontal="center" wrapText="1"/>
      <protection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0" fillId="24" borderId="10" xfId="53" applyNumberFormat="1" applyFont="1" applyFill="1" applyBorder="1" applyAlignment="1">
      <alignment horizontal="right"/>
      <protection/>
    </xf>
    <xf numFmtId="4" fontId="30" fillId="24" borderId="16" xfId="53" applyNumberFormat="1" applyFont="1" applyFill="1" applyBorder="1" applyAlignment="1">
      <alignment horizontal="right"/>
      <protection/>
    </xf>
    <xf numFmtId="4" fontId="30" fillId="0" borderId="10" xfId="53" applyNumberFormat="1" applyFont="1" applyFill="1" applyBorder="1" applyAlignment="1">
      <alignment horizontal="right"/>
      <protection/>
    </xf>
    <xf numFmtId="4" fontId="30" fillId="0" borderId="16" xfId="53" applyNumberFormat="1" applyFont="1" applyFill="1" applyBorder="1" applyAlignment="1">
      <alignment horizontal="right"/>
      <protection/>
    </xf>
    <xf numFmtId="4" fontId="31" fillId="0" borderId="10" xfId="53" applyNumberFormat="1" applyFont="1" applyFill="1" applyBorder="1" applyAlignment="1">
      <alignment horizontal="right"/>
      <protection/>
    </xf>
    <xf numFmtId="4" fontId="31" fillId="0" borderId="16" xfId="53" applyNumberFormat="1" applyFont="1" applyFill="1" applyBorder="1" applyAlignment="1">
      <alignment horizontal="right"/>
      <protection/>
    </xf>
    <xf numFmtId="4" fontId="31" fillId="0" borderId="10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4" fontId="21" fillId="0" borderId="10" xfId="53" applyNumberFormat="1" applyFont="1" applyFill="1" applyBorder="1" applyAlignment="1">
      <alignment horizontal="right"/>
      <protection/>
    </xf>
    <xf numFmtId="4" fontId="22" fillId="0" borderId="10" xfId="53" applyNumberFormat="1" applyFont="1" applyFill="1" applyBorder="1" applyAlignment="1">
      <alignment horizontal="right"/>
      <protection/>
    </xf>
    <xf numFmtId="4" fontId="30" fillId="0" borderId="15" xfId="53" applyNumberFormat="1" applyFont="1" applyFill="1" applyBorder="1" applyAlignment="1">
      <alignment horizontal="right"/>
      <protection/>
    </xf>
    <xf numFmtId="49" fontId="31" fillId="0" borderId="10" xfId="53" applyNumberFormat="1" applyFont="1" applyBorder="1" applyAlignment="1">
      <alignment horizontal="left"/>
      <protection/>
    </xf>
    <xf numFmtId="4" fontId="37" fillId="0" borderId="10" xfId="0" applyNumberFormat="1" applyFont="1" applyBorder="1" applyAlignment="1">
      <alignment/>
    </xf>
    <xf numFmtId="4" fontId="22" fillId="0" borderId="16" xfId="53" applyNumberFormat="1" applyFont="1" applyFill="1" applyBorder="1" applyAlignment="1">
      <alignment horizontal="right"/>
      <protection/>
    </xf>
    <xf numFmtId="0" fontId="21" fillId="24" borderId="13" xfId="54" applyFont="1" applyFill="1" applyBorder="1" applyAlignment="1">
      <alignment wrapText="1"/>
      <protection/>
    </xf>
    <xf numFmtId="49" fontId="21" fillId="25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4" fontId="31" fillId="0" borderId="17" xfId="53" applyNumberFormat="1" applyFont="1" applyFill="1" applyBorder="1" applyAlignment="1">
      <alignment horizontal="right"/>
      <protection/>
    </xf>
    <xf numFmtId="0" fontId="21" fillId="0" borderId="13" xfId="53" applyFont="1" applyFill="1" applyBorder="1" applyAlignment="1">
      <alignment vertical="top" wrapText="1"/>
      <protection/>
    </xf>
    <xf numFmtId="49" fontId="14" fillId="24" borderId="17" xfId="53" applyNumberFormat="1" applyFont="1" applyFill="1" applyBorder="1" applyAlignment="1">
      <alignment horizontal="center" wrapText="1"/>
      <protection/>
    </xf>
    <xf numFmtId="49" fontId="29" fillId="24" borderId="17" xfId="53" applyNumberFormat="1" applyFont="1" applyFill="1" applyBorder="1" applyAlignment="1">
      <alignment horizontal="center" wrapText="1"/>
      <protection/>
    </xf>
    <xf numFmtId="0" fontId="22" fillId="0" borderId="13" xfId="53" applyFont="1" applyFill="1" applyBorder="1" applyAlignment="1">
      <alignment vertical="top" wrapText="1"/>
      <protection/>
    </xf>
    <xf numFmtId="0" fontId="22" fillId="0" borderId="18" xfId="53" applyFont="1" applyFill="1" applyBorder="1" applyAlignment="1">
      <alignment vertical="top" wrapText="1"/>
      <protection/>
    </xf>
    <xf numFmtId="0" fontId="21" fillId="0" borderId="18" xfId="0" applyFont="1" applyBorder="1" applyAlignment="1">
      <alignment horizontal="left" wrapText="1"/>
    </xf>
    <xf numFmtId="4" fontId="30" fillId="0" borderId="17" xfId="53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1" fillId="0" borderId="10" xfId="0" applyNumberFormat="1" applyFont="1" applyBorder="1" applyAlignment="1">
      <alignment/>
    </xf>
    <xf numFmtId="4" fontId="22" fillId="0" borderId="19" xfId="53" applyNumberFormat="1" applyFont="1" applyFill="1" applyBorder="1" applyAlignment="1">
      <alignment horizontal="right"/>
      <protection/>
    </xf>
    <xf numFmtId="164" fontId="31" fillId="0" borderId="10" xfId="53" applyNumberFormat="1" applyFont="1" applyFill="1" applyBorder="1" applyAlignment="1">
      <alignment horizontal="right"/>
      <protection/>
    </xf>
    <xf numFmtId="0" fontId="40" fillId="0" borderId="20" xfId="0" applyFont="1" applyFill="1" applyBorder="1" applyAlignment="1">
      <alignment horizontal="left" vertical="top" wrapText="1"/>
    </xf>
    <xf numFmtId="0" fontId="41" fillId="26" borderId="20" xfId="0" applyFont="1" applyFill="1" applyBorder="1" applyAlignment="1">
      <alignment horizontal="left"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0" fontId="22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wrapText="1"/>
    </xf>
    <xf numFmtId="0" fontId="22" fillId="0" borderId="0" xfId="0" applyFont="1" applyAlignment="1">
      <alignment horizontal="right"/>
    </xf>
    <xf numFmtId="2" fontId="22" fillId="0" borderId="10" xfId="53" applyNumberFormat="1" applyFont="1" applyFill="1" applyBorder="1" applyAlignment="1">
      <alignment horizontal="center" wrapText="1"/>
      <protection/>
    </xf>
    <xf numFmtId="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1" fillId="0" borderId="19" xfId="53" applyNumberFormat="1" applyFont="1" applyFill="1" applyBorder="1" applyAlignment="1" quotePrefix="1">
      <alignment horizontal="center" wrapText="1"/>
      <protection/>
    </xf>
    <xf numFmtId="164" fontId="21" fillId="0" borderId="21" xfId="53" applyNumberFormat="1" applyFont="1" applyFill="1" applyBorder="1" applyAlignment="1" quotePrefix="1">
      <alignment horizontal="center" wrapText="1"/>
      <protection/>
    </xf>
    <xf numFmtId="0" fontId="26" fillId="0" borderId="10" xfId="0" applyFont="1" applyBorder="1" applyAlignment="1">
      <alignment horizontal="left"/>
    </xf>
    <xf numFmtId="164" fontId="21" fillId="0" borderId="10" xfId="53" applyNumberFormat="1" applyFont="1" applyFill="1" applyBorder="1" applyAlignment="1" quotePrefix="1">
      <alignment horizontal="center" wrapText="1"/>
      <protection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2" fillId="0" borderId="0" xfId="53" applyNumberFormat="1" applyFont="1" applyFill="1" applyAlignment="1">
      <alignment horizontal="right"/>
      <protection/>
    </xf>
    <xf numFmtId="0" fontId="22" fillId="0" borderId="17" xfId="53" applyNumberFormat="1" applyFont="1" applyFill="1" applyBorder="1" applyAlignment="1">
      <alignment horizontal="center" vertical="center" wrapText="1"/>
      <protection/>
    </xf>
    <xf numFmtId="0" fontId="22" fillId="0" borderId="22" xfId="53" applyNumberFormat="1" applyFont="1" applyFill="1" applyBorder="1" applyAlignment="1">
      <alignment horizontal="center" vertical="center" wrapText="1"/>
      <protection/>
    </xf>
    <xf numFmtId="0" fontId="22" fillId="0" borderId="23" xfId="53" applyNumberFormat="1" applyFont="1" applyFill="1" applyBorder="1" applyAlignment="1">
      <alignment horizontal="center" vertical="center" wrapText="1"/>
      <protection/>
    </xf>
    <xf numFmtId="164" fontId="22" fillId="0" borderId="10" xfId="0" applyNumberFormat="1" applyFont="1" applyBorder="1" applyAlignment="1">
      <alignment horizontal="center" wrapText="1"/>
    </xf>
    <xf numFmtId="164" fontId="22" fillId="0" borderId="19" xfId="0" applyNumberFormat="1" applyFont="1" applyBorder="1" applyAlignment="1">
      <alignment horizontal="center" wrapText="1"/>
    </xf>
    <xf numFmtId="164" fontId="22" fillId="0" borderId="24" xfId="0" applyNumberFormat="1" applyFont="1" applyBorder="1" applyAlignment="1">
      <alignment horizontal="center" wrapText="1"/>
    </xf>
    <xf numFmtId="164" fontId="22" fillId="0" borderId="21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164" fontId="22" fillId="0" borderId="26" xfId="0" applyNumberFormat="1" applyFont="1" applyBorder="1" applyAlignment="1">
      <alignment horizontal="center" wrapText="1"/>
    </xf>
    <xf numFmtId="164" fontId="22" fillId="0" borderId="27" xfId="0" applyNumberFormat="1" applyFont="1" applyBorder="1" applyAlignment="1">
      <alignment horizontal="center" wrapText="1"/>
    </xf>
    <xf numFmtId="164" fontId="22" fillId="0" borderId="28" xfId="0" applyNumberFormat="1" applyFont="1" applyBorder="1" applyAlignment="1">
      <alignment horizontal="center" wrapText="1"/>
    </xf>
    <xf numFmtId="164" fontId="22" fillId="0" borderId="29" xfId="0" applyNumberFormat="1" applyFont="1" applyBorder="1" applyAlignment="1">
      <alignment horizontal="center" wrapText="1"/>
    </xf>
    <xf numFmtId="164" fontId="22" fillId="0" borderId="30" xfId="0" applyNumberFormat="1" applyFont="1" applyBorder="1" applyAlignment="1">
      <alignment horizontal="center" wrapText="1"/>
    </xf>
    <xf numFmtId="164" fontId="22" fillId="0" borderId="31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2" fillId="0" borderId="10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SheetLayoutView="100" zoomScalePageLayoutView="0" workbookViewId="0" topLeftCell="A4">
      <selection activeCell="D17" sqref="D17:E17"/>
    </sheetView>
  </sheetViews>
  <sheetFormatPr defaultColWidth="9.00390625" defaultRowHeight="12.75"/>
  <cols>
    <col min="1" max="1" width="44.00390625" style="0" customWidth="1"/>
    <col min="2" max="2" width="6.875" style="0" customWidth="1"/>
    <col min="3" max="3" width="6.75390625" style="0" customWidth="1"/>
    <col min="5" max="5" width="15.375" style="0" customWidth="1"/>
    <col min="6" max="6" width="12.125" style="0" customWidth="1"/>
    <col min="7" max="7" width="14.875" style="65" customWidth="1"/>
    <col min="8" max="8" width="17.375" style="65" customWidth="1"/>
    <col min="9" max="9" width="15.75390625" style="65" customWidth="1"/>
  </cols>
  <sheetData>
    <row r="1" spans="1:9" ht="12.75">
      <c r="A1" s="1"/>
      <c r="B1" s="1"/>
      <c r="C1" s="2"/>
      <c r="D1" s="2"/>
      <c r="E1" s="2"/>
      <c r="F1" s="114" t="s">
        <v>41</v>
      </c>
      <c r="G1" s="114"/>
      <c r="H1" s="114"/>
      <c r="I1" s="114"/>
    </row>
    <row r="2" spans="1:9" ht="12.75">
      <c r="A2" s="3"/>
      <c r="B2" s="3"/>
      <c r="C2" s="114" t="s">
        <v>139</v>
      </c>
      <c r="D2" s="114"/>
      <c r="E2" s="114"/>
      <c r="F2" s="114"/>
      <c r="G2" s="114"/>
      <c r="H2" s="114"/>
      <c r="I2" s="114"/>
    </row>
    <row r="3" spans="1:9" ht="12.75">
      <c r="A3" s="3"/>
      <c r="B3" s="3"/>
      <c r="C3" s="2"/>
      <c r="D3" s="2"/>
      <c r="E3" s="128" t="s">
        <v>51</v>
      </c>
      <c r="F3" s="128"/>
      <c r="G3" s="128"/>
      <c r="H3" s="128"/>
      <c r="I3" s="128"/>
    </row>
    <row r="4" spans="1:9" ht="12.75">
      <c r="A4" s="136"/>
      <c r="B4" s="136"/>
      <c r="C4" s="2"/>
      <c r="D4" s="2"/>
      <c r="E4" s="128" t="s">
        <v>171</v>
      </c>
      <c r="F4" s="128"/>
      <c r="G4" s="128"/>
      <c r="H4" s="128"/>
      <c r="I4" s="128"/>
    </row>
    <row r="5" spans="1:9" ht="12.75">
      <c r="A5" s="3"/>
      <c r="B5" s="3"/>
      <c r="C5" s="1"/>
      <c r="D5" s="1"/>
      <c r="E5" s="1"/>
      <c r="F5" s="4"/>
      <c r="G5" s="63"/>
      <c r="H5" s="116" t="s">
        <v>172</v>
      </c>
      <c r="I5" s="116"/>
    </row>
    <row r="6" spans="1:9" ht="12.75">
      <c r="A6" s="1"/>
      <c r="B6" s="1"/>
      <c r="C6" s="1"/>
      <c r="D6" s="1"/>
      <c r="E6" s="1"/>
      <c r="F6" s="126"/>
      <c r="G6" s="126"/>
      <c r="H6" s="126"/>
      <c r="I6" s="126"/>
    </row>
    <row r="7" spans="1:9" ht="16.5" customHeight="1">
      <c r="A7" s="117" t="s">
        <v>104</v>
      </c>
      <c r="B7" s="117"/>
      <c r="C7" s="117"/>
      <c r="D7" s="117"/>
      <c r="E7" s="117"/>
      <c r="F7" s="117"/>
      <c r="G7" s="117"/>
      <c r="H7" s="117"/>
      <c r="I7" s="117"/>
    </row>
    <row r="8" spans="1:9" ht="16.5" customHeight="1">
      <c r="A8" s="117"/>
      <c r="B8" s="117"/>
      <c r="C8" s="117"/>
      <c r="D8" s="117"/>
      <c r="E8" s="117"/>
      <c r="F8" s="117"/>
      <c r="G8" s="117"/>
      <c r="H8" s="117"/>
      <c r="I8" s="117"/>
    </row>
    <row r="9" spans="1:9" ht="15.75">
      <c r="A9" s="127" t="s">
        <v>47</v>
      </c>
      <c r="B9" s="127"/>
      <c r="C9" s="127"/>
      <c r="D9" s="127"/>
      <c r="E9" s="127"/>
      <c r="F9" s="127"/>
      <c r="G9" s="127"/>
      <c r="H9" s="127"/>
      <c r="I9" s="127"/>
    </row>
    <row r="10" spans="1:9" ht="15.75">
      <c r="A10" s="121" t="s">
        <v>48</v>
      </c>
      <c r="B10" s="121"/>
      <c r="C10" s="121"/>
      <c r="D10" s="121"/>
      <c r="E10" s="121"/>
      <c r="F10" s="121"/>
      <c r="G10" s="121"/>
      <c r="H10" s="121"/>
      <c r="I10" s="121"/>
    </row>
    <row r="11" spans="1:9" ht="12.75">
      <c r="A11" s="1"/>
      <c r="B11" s="1"/>
      <c r="C11" s="1"/>
      <c r="D11" s="1"/>
      <c r="E11" s="1"/>
      <c r="F11" s="4" t="s">
        <v>54</v>
      </c>
      <c r="G11" s="63"/>
      <c r="H11" s="63"/>
      <c r="I11" s="64"/>
    </row>
    <row r="12" spans="1:6" ht="12.75" customHeight="1">
      <c r="A12" s="129" t="s">
        <v>49</v>
      </c>
      <c r="B12" s="142" t="s">
        <v>105</v>
      </c>
      <c r="C12" s="143"/>
      <c r="D12" s="143"/>
      <c r="E12" s="143"/>
      <c r="F12" s="144"/>
    </row>
    <row r="13" spans="1:6" ht="12.75">
      <c r="A13" s="130"/>
      <c r="B13" s="145"/>
      <c r="C13" s="146"/>
      <c r="D13" s="146"/>
      <c r="E13" s="146"/>
      <c r="F13" s="147"/>
    </row>
    <row r="14" spans="1:6" ht="12.75" customHeight="1">
      <c r="A14" s="130"/>
      <c r="B14" s="132" t="s">
        <v>125</v>
      </c>
      <c r="C14" s="132"/>
      <c r="D14" s="133" t="s">
        <v>53</v>
      </c>
      <c r="E14" s="134"/>
      <c r="F14" s="135"/>
    </row>
    <row r="15" spans="1:6" ht="25.5">
      <c r="A15" s="131"/>
      <c r="B15" s="132"/>
      <c r="C15" s="132"/>
      <c r="D15" s="132" t="s">
        <v>140</v>
      </c>
      <c r="E15" s="132"/>
      <c r="F15" s="5" t="s">
        <v>173</v>
      </c>
    </row>
    <row r="16" spans="1:6" ht="12.75">
      <c r="A16" s="6">
        <v>1</v>
      </c>
      <c r="B16" s="139">
        <v>2</v>
      </c>
      <c r="C16" s="140"/>
      <c r="D16" s="140"/>
      <c r="E16" s="140"/>
      <c r="F16" s="141"/>
    </row>
    <row r="17" spans="1:6" ht="38.25" customHeight="1">
      <c r="A17" s="7" t="s">
        <v>43</v>
      </c>
      <c r="B17" s="118">
        <f>B18</f>
        <v>36971638</v>
      </c>
      <c r="C17" s="118"/>
      <c r="D17" s="118">
        <f>D18</f>
        <v>38188614.874</v>
      </c>
      <c r="E17" s="118"/>
      <c r="F17" s="105">
        <f>F18</f>
        <v>39602904.99592456</v>
      </c>
    </row>
    <row r="18" spans="1:6" ht="12.75">
      <c r="A18" s="8" t="s">
        <v>6</v>
      </c>
      <c r="B18" s="118">
        <f>G125</f>
        <v>36971638</v>
      </c>
      <c r="C18" s="118"/>
      <c r="D18" s="155">
        <f>H125</f>
        <v>38188614.874</v>
      </c>
      <c r="E18" s="156"/>
      <c r="F18" s="105">
        <f>I125</f>
        <v>39602904.99592456</v>
      </c>
    </row>
    <row r="19" spans="1:6" ht="12.75">
      <c r="A19" s="9" t="s">
        <v>44</v>
      </c>
      <c r="B19" s="125">
        <f>B17-B18</f>
        <v>0</v>
      </c>
      <c r="C19" s="125"/>
      <c r="D19" s="122">
        <v>0</v>
      </c>
      <c r="E19" s="123"/>
      <c r="F19" s="10">
        <v>0</v>
      </c>
    </row>
    <row r="20" spans="1:6" ht="12.75" customHeight="1">
      <c r="A20" s="124" t="s">
        <v>45</v>
      </c>
      <c r="B20" s="119" t="s">
        <v>82</v>
      </c>
      <c r="C20" s="120"/>
      <c r="D20" s="119" t="s">
        <v>135</v>
      </c>
      <c r="E20" s="120"/>
      <c r="F20" s="11" t="s">
        <v>137</v>
      </c>
    </row>
    <row r="21" spans="1:6" ht="12.75">
      <c r="A21" s="124"/>
      <c r="B21" s="115">
        <v>0</v>
      </c>
      <c r="C21" s="115"/>
      <c r="D21" s="115">
        <v>0</v>
      </c>
      <c r="E21" s="115"/>
      <c r="F21" s="12">
        <v>0</v>
      </c>
    </row>
    <row r="22" spans="1:9" ht="12.75">
      <c r="A22" s="13"/>
      <c r="B22" s="14"/>
      <c r="C22" s="14"/>
      <c r="D22" s="15"/>
      <c r="E22" s="15"/>
      <c r="F22" s="16"/>
      <c r="G22" s="66"/>
      <c r="H22" s="66"/>
      <c r="I22" s="66"/>
    </row>
    <row r="23" spans="1:9" ht="16.5">
      <c r="A23" s="17"/>
      <c r="B23" s="18"/>
      <c r="C23" s="18"/>
      <c r="D23" s="18"/>
      <c r="E23" s="18"/>
      <c r="F23" s="19"/>
      <c r="G23" s="67"/>
      <c r="H23" s="68"/>
      <c r="I23" s="69" t="s">
        <v>50</v>
      </c>
    </row>
    <row r="24" spans="1:9" ht="15.75">
      <c r="A24" s="121" t="s">
        <v>52</v>
      </c>
      <c r="B24" s="121"/>
      <c r="C24" s="121"/>
      <c r="D24" s="121"/>
      <c r="E24" s="121"/>
      <c r="F24" s="121"/>
      <c r="G24" s="121"/>
      <c r="H24" s="121"/>
      <c r="I24" s="121"/>
    </row>
    <row r="25" spans="1:9" ht="15.75">
      <c r="A25" s="121" t="s">
        <v>174</v>
      </c>
      <c r="B25" s="121"/>
      <c r="C25" s="121"/>
      <c r="D25" s="121"/>
      <c r="E25" s="121"/>
      <c r="F25" s="121"/>
      <c r="G25" s="121"/>
      <c r="H25" s="121"/>
      <c r="I25" s="121"/>
    </row>
    <row r="26" spans="1:9" ht="16.5">
      <c r="A26" s="148"/>
      <c r="B26" s="148"/>
      <c r="C26" s="148"/>
      <c r="D26" s="148"/>
      <c r="E26" s="148"/>
      <c r="F26" s="148"/>
      <c r="G26" s="67"/>
      <c r="H26" s="68"/>
      <c r="I26" s="64"/>
    </row>
    <row r="27" spans="1:7" ht="13.5" thickBot="1">
      <c r="A27" s="20"/>
      <c r="B27" s="18"/>
      <c r="C27" s="18"/>
      <c r="D27" s="18"/>
      <c r="E27" s="18"/>
      <c r="F27" s="19"/>
      <c r="G27" s="70" t="s">
        <v>54</v>
      </c>
    </row>
    <row r="28" spans="1:9" ht="25.5">
      <c r="A28" s="21" t="s">
        <v>0</v>
      </c>
      <c r="B28" s="22" t="s">
        <v>1</v>
      </c>
      <c r="C28" s="23" t="s">
        <v>2</v>
      </c>
      <c r="D28" s="23" t="s">
        <v>3</v>
      </c>
      <c r="E28" s="23" t="s">
        <v>4</v>
      </c>
      <c r="F28" s="23" t="s">
        <v>5</v>
      </c>
      <c r="G28" s="137" t="s">
        <v>42</v>
      </c>
      <c r="H28" s="137"/>
      <c r="I28" s="138"/>
    </row>
    <row r="29" spans="1:9" ht="12.75">
      <c r="A29" s="24">
        <v>1</v>
      </c>
      <c r="B29" s="25">
        <v>2</v>
      </c>
      <c r="C29" s="25">
        <v>3</v>
      </c>
      <c r="D29" s="25">
        <v>4</v>
      </c>
      <c r="E29" s="25">
        <v>5</v>
      </c>
      <c r="F29" s="26">
        <v>6</v>
      </c>
      <c r="G29" s="71" t="s">
        <v>124</v>
      </c>
      <c r="H29" s="71" t="s">
        <v>136</v>
      </c>
      <c r="I29" s="72" t="s">
        <v>170</v>
      </c>
    </row>
    <row r="30" spans="1:9" ht="12.75">
      <c r="A30" s="24"/>
      <c r="B30" s="25"/>
      <c r="C30" s="25"/>
      <c r="D30" s="25"/>
      <c r="E30" s="25"/>
      <c r="F30" s="26"/>
      <c r="G30" s="73"/>
      <c r="H30" s="74"/>
      <c r="I30" s="75"/>
    </row>
    <row r="31" spans="1:9" ht="12.75">
      <c r="A31" s="27" t="s">
        <v>6</v>
      </c>
      <c r="B31" s="28"/>
      <c r="C31" s="28"/>
      <c r="D31" s="28"/>
      <c r="E31" s="28"/>
      <c r="F31" s="28"/>
      <c r="G31" s="76">
        <f>G125</f>
        <v>36971638</v>
      </c>
      <c r="H31" s="76">
        <f>H125</f>
        <v>38188614.874</v>
      </c>
      <c r="I31" s="77">
        <f>I125</f>
        <v>39602904.99592456</v>
      </c>
    </row>
    <row r="32" spans="1:9" ht="12.75">
      <c r="A32" s="29" t="s">
        <v>46</v>
      </c>
      <c r="B32" s="30"/>
      <c r="C32" s="30" t="s">
        <v>7</v>
      </c>
      <c r="D32" s="30"/>
      <c r="E32" s="30"/>
      <c r="F32" s="30"/>
      <c r="G32" s="76">
        <f>G33+G38+G50+G47</f>
        <v>12399895</v>
      </c>
      <c r="H32" s="76">
        <f>H33+H38+H50</f>
        <v>12604869.375</v>
      </c>
      <c r="I32" s="77">
        <f>I33+I38+I50</f>
        <v>12814850.542499999</v>
      </c>
    </row>
    <row r="33" spans="1:9" ht="38.25">
      <c r="A33" s="29" t="s">
        <v>55</v>
      </c>
      <c r="B33" s="30"/>
      <c r="C33" s="30" t="s">
        <v>56</v>
      </c>
      <c r="D33" s="30" t="s">
        <v>57</v>
      </c>
      <c r="E33" s="30"/>
      <c r="F33" s="30"/>
      <c r="G33" s="78">
        <f aca="true" t="shared" si="0" ref="G33:I34">G34</f>
        <v>1427287</v>
      </c>
      <c r="H33" s="78">
        <f t="shared" si="0"/>
        <v>1427877</v>
      </c>
      <c r="I33" s="79">
        <f t="shared" si="0"/>
        <v>1428427.68</v>
      </c>
    </row>
    <row r="34" spans="1:9" ht="51">
      <c r="A34" s="29" t="s">
        <v>58</v>
      </c>
      <c r="B34" s="30" t="s">
        <v>106</v>
      </c>
      <c r="C34" s="30" t="s">
        <v>7</v>
      </c>
      <c r="D34" s="30" t="s">
        <v>8</v>
      </c>
      <c r="E34" s="112" t="s">
        <v>148</v>
      </c>
      <c r="F34" s="30"/>
      <c r="G34" s="78">
        <f t="shared" si="0"/>
        <v>1427287</v>
      </c>
      <c r="H34" s="78">
        <f t="shared" si="0"/>
        <v>1427877</v>
      </c>
      <c r="I34" s="79">
        <f t="shared" si="0"/>
        <v>1428427.68</v>
      </c>
    </row>
    <row r="35" spans="1:9" ht="12.75">
      <c r="A35" s="31" t="s">
        <v>9</v>
      </c>
      <c r="B35" s="32" t="s">
        <v>106</v>
      </c>
      <c r="C35" s="32" t="s">
        <v>7</v>
      </c>
      <c r="D35" s="32" t="s">
        <v>8</v>
      </c>
      <c r="E35" s="112" t="s">
        <v>148</v>
      </c>
      <c r="F35" s="32"/>
      <c r="G35" s="80">
        <f>G36+G37</f>
        <v>1427287</v>
      </c>
      <c r="H35" s="80">
        <f>H36+H37</f>
        <v>1427877</v>
      </c>
      <c r="I35" s="81">
        <f>I36+I37</f>
        <v>1428427.68</v>
      </c>
    </row>
    <row r="36" spans="1:9" ht="12.75">
      <c r="A36" s="33" t="s">
        <v>59</v>
      </c>
      <c r="B36" s="32" t="s">
        <v>106</v>
      </c>
      <c r="C36" s="32" t="s">
        <v>7</v>
      </c>
      <c r="D36" s="32" t="s">
        <v>8</v>
      </c>
      <c r="E36" s="112" t="s">
        <v>148</v>
      </c>
      <c r="F36" s="32" t="s">
        <v>60</v>
      </c>
      <c r="G36" s="89">
        <v>1417287</v>
      </c>
      <c r="H36" s="82">
        <f>G36</f>
        <v>1417287</v>
      </c>
      <c r="I36" s="83">
        <f>H36</f>
        <v>1417287</v>
      </c>
    </row>
    <row r="37" spans="1:9" ht="25.5">
      <c r="A37" s="34" t="s">
        <v>61</v>
      </c>
      <c r="B37" s="32" t="s">
        <v>106</v>
      </c>
      <c r="C37" s="32" t="s">
        <v>7</v>
      </c>
      <c r="D37" s="32" t="s">
        <v>8</v>
      </c>
      <c r="E37" s="112" t="s">
        <v>148</v>
      </c>
      <c r="F37" s="32" t="s">
        <v>62</v>
      </c>
      <c r="G37" s="89">
        <v>10000</v>
      </c>
      <c r="H37" s="82">
        <f>G37*1.059</f>
        <v>10590</v>
      </c>
      <c r="I37" s="83">
        <f>H37*1.052</f>
        <v>11140.68</v>
      </c>
    </row>
    <row r="38" spans="1:9" ht="63.75">
      <c r="A38" s="35" t="s">
        <v>10</v>
      </c>
      <c r="B38" s="30"/>
      <c r="C38" s="30" t="s">
        <v>7</v>
      </c>
      <c r="D38" s="30" t="s">
        <v>11</v>
      </c>
      <c r="E38" s="30"/>
      <c r="F38" s="30"/>
      <c r="G38" s="78">
        <f>G39</f>
        <v>10852608</v>
      </c>
      <c r="H38" s="78">
        <f>H39</f>
        <v>11076992.375</v>
      </c>
      <c r="I38" s="79">
        <f>I39</f>
        <v>11286422.862499999</v>
      </c>
    </row>
    <row r="39" spans="1:9" ht="12.75">
      <c r="A39" s="29" t="s">
        <v>12</v>
      </c>
      <c r="B39" s="30" t="s">
        <v>106</v>
      </c>
      <c r="C39" s="30" t="s">
        <v>7</v>
      </c>
      <c r="D39" s="30" t="s">
        <v>11</v>
      </c>
      <c r="E39" s="112" t="s">
        <v>149</v>
      </c>
      <c r="F39" s="30"/>
      <c r="G39" s="78">
        <f>G40+G42+G44+G45+G46+G43+G41</f>
        <v>10852608</v>
      </c>
      <c r="H39" s="78">
        <f>H40+H42+H44+H45+H46+H43+H41</f>
        <v>11076992.375</v>
      </c>
      <c r="I39" s="78">
        <f>I40+I42+I44+I45+I46+I43+I41</f>
        <v>11286422.862499999</v>
      </c>
    </row>
    <row r="40" spans="1:9" ht="12.75">
      <c r="A40" s="33" t="s">
        <v>59</v>
      </c>
      <c r="B40" s="32" t="s">
        <v>106</v>
      </c>
      <c r="C40" s="32" t="s">
        <v>7</v>
      </c>
      <c r="D40" s="32" t="s">
        <v>11</v>
      </c>
      <c r="E40" s="112" t="s">
        <v>149</v>
      </c>
      <c r="F40" s="32" t="s">
        <v>60</v>
      </c>
      <c r="G40" s="81">
        <v>7049483</v>
      </c>
      <c r="H40" s="82">
        <f>G40</f>
        <v>7049483</v>
      </c>
      <c r="I40" s="83">
        <f>H40</f>
        <v>7049483</v>
      </c>
    </row>
    <row r="41" spans="1:9" ht="12.75" hidden="1">
      <c r="A41" s="33" t="s">
        <v>59</v>
      </c>
      <c r="B41" s="32" t="s">
        <v>106</v>
      </c>
      <c r="C41" s="32" t="s">
        <v>7</v>
      </c>
      <c r="D41" s="32" t="s">
        <v>11</v>
      </c>
      <c r="E41" s="112" t="s">
        <v>149</v>
      </c>
      <c r="F41" s="32" t="s">
        <v>77</v>
      </c>
      <c r="G41" s="80"/>
      <c r="H41" s="82"/>
      <c r="I41" s="83"/>
    </row>
    <row r="42" spans="1:9" ht="25.5">
      <c r="A42" s="34" t="s">
        <v>61</v>
      </c>
      <c r="B42" s="32" t="s">
        <v>106</v>
      </c>
      <c r="C42" s="32" t="s">
        <v>7</v>
      </c>
      <c r="D42" s="32" t="s">
        <v>11</v>
      </c>
      <c r="E42" s="112" t="s">
        <v>149</v>
      </c>
      <c r="F42" s="32" t="s">
        <v>62</v>
      </c>
      <c r="G42" s="81">
        <v>340000</v>
      </c>
      <c r="H42" s="82">
        <f>G42*1.059</f>
        <v>360060</v>
      </c>
      <c r="I42" s="83">
        <f>H42*1.052</f>
        <v>378783.12</v>
      </c>
    </row>
    <row r="43" spans="1:9" ht="25.5">
      <c r="A43" s="34" t="s">
        <v>63</v>
      </c>
      <c r="B43" s="32" t="s">
        <v>106</v>
      </c>
      <c r="C43" s="32" t="s">
        <v>7</v>
      </c>
      <c r="D43" s="32" t="s">
        <v>11</v>
      </c>
      <c r="E43" s="112" t="s">
        <v>149</v>
      </c>
      <c r="F43" s="32" t="s">
        <v>64</v>
      </c>
      <c r="G43" s="80">
        <v>950000</v>
      </c>
      <c r="H43" s="82">
        <f>G43*1.059</f>
        <v>1006050</v>
      </c>
      <c r="I43" s="83">
        <f>H43*1.052</f>
        <v>1058364.6</v>
      </c>
    </row>
    <row r="44" spans="1:9" ht="25.5">
      <c r="A44" s="34" t="s">
        <v>65</v>
      </c>
      <c r="B44" s="32" t="s">
        <v>106</v>
      </c>
      <c r="C44" s="32" t="s">
        <v>7</v>
      </c>
      <c r="D44" s="32" t="s">
        <v>11</v>
      </c>
      <c r="E44" s="112" t="s">
        <v>149</v>
      </c>
      <c r="F44" s="32" t="s">
        <v>66</v>
      </c>
      <c r="G44" s="81">
        <v>2413125</v>
      </c>
      <c r="H44" s="82">
        <f>G44*1.059</f>
        <v>2555499.375</v>
      </c>
      <c r="I44" s="83">
        <f>H44*1.052</f>
        <v>2688385.3425000003</v>
      </c>
    </row>
    <row r="45" spans="1:9" ht="25.5">
      <c r="A45" s="36" t="s">
        <v>67</v>
      </c>
      <c r="B45" s="32" t="s">
        <v>106</v>
      </c>
      <c r="C45" s="32" t="s">
        <v>7</v>
      </c>
      <c r="D45" s="32" t="s">
        <v>11</v>
      </c>
      <c r="E45" s="112" t="s">
        <v>149</v>
      </c>
      <c r="F45" s="32" t="s">
        <v>68</v>
      </c>
      <c r="G45" s="80">
        <v>80000</v>
      </c>
      <c r="H45" s="82">
        <f>G45*1.059</f>
        <v>84720</v>
      </c>
      <c r="I45" s="83">
        <f>H45*1.052</f>
        <v>89125.44</v>
      </c>
    </row>
    <row r="46" spans="1:9" ht="25.5">
      <c r="A46" s="36" t="s">
        <v>69</v>
      </c>
      <c r="B46" s="32" t="s">
        <v>106</v>
      </c>
      <c r="C46" s="32" t="s">
        <v>7</v>
      </c>
      <c r="D46" s="32" t="s">
        <v>11</v>
      </c>
      <c r="E46" s="112" t="s">
        <v>149</v>
      </c>
      <c r="F46" s="32" t="s">
        <v>70</v>
      </c>
      <c r="G46" s="80">
        <v>20000</v>
      </c>
      <c r="H46" s="82">
        <f>G46*1.059</f>
        <v>21180</v>
      </c>
      <c r="I46" s="83">
        <f>H46*1.052</f>
        <v>22281.36</v>
      </c>
    </row>
    <row r="47" spans="1:9" ht="38.25">
      <c r="A47" s="109" t="s">
        <v>145</v>
      </c>
      <c r="B47" s="32"/>
      <c r="C47" s="32" t="s">
        <v>7</v>
      </c>
      <c r="D47" s="32" t="s">
        <v>99</v>
      </c>
      <c r="E47" s="32"/>
      <c r="F47" s="32"/>
      <c r="G47" s="80">
        <f aca="true" t="shared" si="1" ref="G47:I48">G48</f>
        <v>20000</v>
      </c>
      <c r="H47" s="80">
        <f t="shared" si="1"/>
        <v>21180</v>
      </c>
      <c r="I47" s="80">
        <f t="shared" si="1"/>
        <v>22281.36</v>
      </c>
    </row>
    <row r="48" spans="1:9" ht="76.5">
      <c r="A48" s="108" t="s">
        <v>146</v>
      </c>
      <c r="B48" s="32" t="s">
        <v>106</v>
      </c>
      <c r="C48" s="32" t="s">
        <v>7</v>
      </c>
      <c r="D48" s="32" t="s">
        <v>99</v>
      </c>
      <c r="E48" s="112" t="s">
        <v>150</v>
      </c>
      <c r="F48" s="32"/>
      <c r="G48" s="80">
        <f t="shared" si="1"/>
        <v>20000</v>
      </c>
      <c r="H48" s="80">
        <f t="shared" si="1"/>
        <v>21180</v>
      </c>
      <c r="I48" s="80">
        <f t="shared" si="1"/>
        <v>22281.36</v>
      </c>
    </row>
    <row r="49" spans="1:9" ht="12.75">
      <c r="A49" s="111" t="s">
        <v>147</v>
      </c>
      <c r="B49" s="32" t="s">
        <v>106</v>
      </c>
      <c r="C49" s="32" t="s">
        <v>7</v>
      </c>
      <c r="D49" s="32" t="s">
        <v>99</v>
      </c>
      <c r="E49" s="112" t="s">
        <v>150</v>
      </c>
      <c r="F49" s="32" t="s">
        <v>116</v>
      </c>
      <c r="G49" s="80">
        <v>20000</v>
      </c>
      <c r="H49" s="82">
        <f>G49*1.059</f>
        <v>21180</v>
      </c>
      <c r="I49" s="83">
        <f>H49*1.052</f>
        <v>22281.36</v>
      </c>
    </row>
    <row r="50" spans="1:9" ht="19.5" customHeight="1">
      <c r="A50" s="29" t="s">
        <v>13</v>
      </c>
      <c r="B50" s="32" t="s">
        <v>83</v>
      </c>
      <c r="C50" s="30" t="s">
        <v>7</v>
      </c>
      <c r="D50" s="30" t="s">
        <v>14</v>
      </c>
      <c r="E50" s="30"/>
      <c r="F50" s="30"/>
      <c r="G50" s="78">
        <f aca="true" t="shared" si="2" ref="G50:I51">G51</f>
        <v>100000</v>
      </c>
      <c r="H50" s="78">
        <f t="shared" si="2"/>
        <v>100000</v>
      </c>
      <c r="I50" s="79">
        <f t="shared" si="2"/>
        <v>100000</v>
      </c>
    </row>
    <row r="51" spans="1:9" ht="20.25" customHeight="1">
      <c r="A51" s="31" t="s">
        <v>15</v>
      </c>
      <c r="B51" s="32" t="s">
        <v>83</v>
      </c>
      <c r="C51" s="32" t="s">
        <v>7</v>
      </c>
      <c r="D51" s="32" t="s">
        <v>14</v>
      </c>
      <c r="E51" s="112" t="s">
        <v>151</v>
      </c>
      <c r="F51" s="32"/>
      <c r="G51" s="80">
        <f t="shared" si="2"/>
        <v>100000</v>
      </c>
      <c r="H51" s="80">
        <f t="shared" si="2"/>
        <v>100000</v>
      </c>
      <c r="I51" s="81">
        <f t="shared" si="2"/>
        <v>100000</v>
      </c>
    </row>
    <row r="52" spans="1:9" ht="18.75" customHeight="1">
      <c r="A52" s="37" t="s">
        <v>71</v>
      </c>
      <c r="B52" s="32" t="s">
        <v>83</v>
      </c>
      <c r="C52" s="32" t="s">
        <v>7</v>
      </c>
      <c r="D52" s="32" t="s">
        <v>14</v>
      </c>
      <c r="E52" s="112" t="s">
        <v>151</v>
      </c>
      <c r="F52" s="32" t="s">
        <v>72</v>
      </c>
      <c r="G52" s="80">
        <v>100000</v>
      </c>
      <c r="H52" s="82">
        <v>100000</v>
      </c>
      <c r="I52" s="82">
        <v>100000</v>
      </c>
    </row>
    <row r="53" spans="1:9" ht="25.5">
      <c r="A53" s="29" t="s">
        <v>16</v>
      </c>
      <c r="B53" s="30"/>
      <c r="C53" s="30" t="s">
        <v>8</v>
      </c>
      <c r="D53" s="30" t="s">
        <v>17</v>
      </c>
      <c r="E53" s="30"/>
      <c r="F53" s="32"/>
      <c r="G53" s="78">
        <f>G54</f>
        <v>448700</v>
      </c>
      <c r="H53" s="78">
        <f>H54</f>
        <v>480000</v>
      </c>
      <c r="I53" s="78">
        <f>I54</f>
        <v>480000</v>
      </c>
    </row>
    <row r="54" spans="1:9" s="52" customFormat="1" ht="38.25">
      <c r="A54" s="29" t="s">
        <v>18</v>
      </c>
      <c r="B54" s="30" t="s">
        <v>106</v>
      </c>
      <c r="C54" s="30" t="s">
        <v>8</v>
      </c>
      <c r="D54" s="30" t="s">
        <v>17</v>
      </c>
      <c r="E54" s="112" t="s">
        <v>152</v>
      </c>
      <c r="F54" s="30"/>
      <c r="G54" s="78">
        <f>G55+G56</f>
        <v>448700</v>
      </c>
      <c r="H54" s="78">
        <f>H55+H56</f>
        <v>480000</v>
      </c>
      <c r="I54" s="78">
        <f>I55+I56</f>
        <v>480000</v>
      </c>
    </row>
    <row r="55" spans="1:9" ht="12.75">
      <c r="A55" s="33" t="s">
        <v>59</v>
      </c>
      <c r="B55" s="32" t="s">
        <v>106</v>
      </c>
      <c r="C55" s="32" t="s">
        <v>8</v>
      </c>
      <c r="D55" s="32" t="s">
        <v>17</v>
      </c>
      <c r="E55" s="112" t="s">
        <v>152</v>
      </c>
      <c r="F55" s="32" t="s">
        <v>60</v>
      </c>
      <c r="G55" s="81">
        <v>448700</v>
      </c>
      <c r="H55" s="81">
        <v>480000</v>
      </c>
      <c r="I55" s="81">
        <v>480000</v>
      </c>
    </row>
    <row r="56" spans="1:9" ht="25.5" hidden="1">
      <c r="A56" s="34" t="s">
        <v>65</v>
      </c>
      <c r="B56" s="32" t="s">
        <v>106</v>
      </c>
      <c r="C56" s="32" t="s">
        <v>8</v>
      </c>
      <c r="D56" s="32" t="s">
        <v>17</v>
      </c>
      <c r="E56" s="32" t="s">
        <v>120</v>
      </c>
      <c r="F56" s="32" t="s">
        <v>66</v>
      </c>
      <c r="G56" s="81"/>
      <c r="H56" s="81"/>
      <c r="I56" s="81"/>
    </row>
    <row r="57" spans="1:9" ht="51">
      <c r="A57" s="29" t="s">
        <v>19</v>
      </c>
      <c r="B57" s="30"/>
      <c r="C57" s="30" t="s">
        <v>17</v>
      </c>
      <c r="D57" s="30"/>
      <c r="E57" s="30"/>
      <c r="F57" s="30"/>
      <c r="G57" s="78">
        <f>G61+G58</f>
        <v>509300</v>
      </c>
      <c r="H57" s="78">
        <f>H61+H58</f>
        <v>538500</v>
      </c>
      <c r="I57" s="78">
        <f>I61+I58</f>
        <v>566034</v>
      </c>
    </row>
    <row r="58" spans="1:9" ht="12.75">
      <c r="A58" s="29" t="s">
        <v>20</v>
      </c>
      <c r="B58" s="32"/>
      <c r="C58" s="30" t="s">
        <v>17</v>
      </c>
      <c r="D58" s="30" t="s">
        <v>11</v>
      </c>
      <c r="E58" s="32"/>
      <c r="F58" s="32"/>
      <c r="G58" s="78">
        <f aca="true" t="shared" si="3" ref="G58:I59">G59</f>
        <v>9300</v>
      </c>
      <c r="H58" s="78">
        <f t="shared" si="3"/>
        <v>9000</v>
      </c>
      <c r="I58" s="79">
        <f t="shared" si="3"/>
        <v>9000</v>
      </c>
    </row>
    <row r="59" spans="1:9" s="52" customFormat="1" ht="38.25">
      <c r="A59" s="29" t="s">
        <v>21</v>
      </c>
      <c r="B59" s="30" t="s">
        <v>106</v>
      </c>
      <c r="C59" s="30" t="s">
        <v>17</v>
      </c>
      <c r="D59" s="30" t="s">
        <v>11</v>
      </c>
      <c r="E59" s="112" t="s">
        <v>153</v>
      </c>
      <c r="F59" s="30"/>
      <c r="G59" s="78">
        <f t="shared" si="3"/>
        <v>9300</v>
      </c>
      <c r="H59" s="78">
        <f t="shared" si="3"/>
        <v>9000</v>
      </c>
      <c r="I59" s="79">
        <f t="shared" si="3"/>
        <v>9000</v>
      </c>
    </row>
    <row r="60" spans="1:9" ht="12.75">
      <c r="A60" s="33" t="s">
        <v>59</v>
      </c>
      <c r="B60" s="32" t="s">
        <v>106</v>
      </c>
      <c r="C60" s="32" t="s">
        <v>17</v>
      </c>
      <c r="D60" s="32" t="s">
        <v>11</v>
      </c>
      <c r="E60" s="112" t="s">
        <v>153</v>
      </c>
      <c r="F60" s="32" t="s">
        <v>60</v>
      </c>
      <c r="G60" s="80">
        <v>9300</v>
      </c>
      <c r="H60" s="80">
        <v>9000</v>
      </c>
      <c r="I60" s="80">
        <v>9000</v>
      </c>
    </row>
    <row r="61" spans="1:9" ht="51">
      <c r="A61" s="35" t="s">
        <v>19</v>
      </c>
      <c r="B61" s="32"/>
      <c r="C61" s="30" t="s">
        <v>17</v>
      </c>
      <c r="D61" s="30" t="s">
        <v>22</v>
      </c>
      <c r="E61" s="32"/>
      <c r="F61" s="32"/>
      <c r="G61" s="78">
        <f aca="true" t="shared" si="4" ref="G61:I62">G62</f>
        <v>500000</v>
      </c>
      <c r="H61" s="78">
        <f t="shared" si="4"/>
        <v>529500</v>
      </c>
      <c r="I61" s="79">
        <f t="shared" si="4"/>
        <v>557034</v>
      </c>
    </row>
    <row r="62" spans="1:9" ht="38.25">
      <c r="A62" s="31" t="s">
        <v>23</v>
      </c>
      <c r="B62" s="32" t="s">
        <v>106</v>
      </c>
      <c r="C62" s="32" t="s">
        <v>17</v>
      </c>
      <c r="D62" s="32" t="s">
        <v>22</v>
      </c>
      <c r="E62" s="112" t="s">
        <v>154</v>
      </c>
      <c r="F62" s="32"/>
      <c r="G62" s="80">
        <f t="shared" si="4"/>
        <v>500000</v>
      </c>
      <c r="H62" s="80">
        <f t="shared" si="4"/>
        <v>529500</v>
      </c>
      <c r="I62" s="81">
        <f t="shared" si="4"/>
        <v>557034</v>
      </c>
    </row>
    <row r="63" spans="1:9" ht="25.5">
      <c r="A63" s="34" t="s">
        <v>65</v>
      </c>
      <c r="B63" s="32" t="s">
        <v>106</v>
      </c>
      <c r="C63" s="32" t="s">
        <v>17</v>
      </c>
      <c r="D63" s="32" t="s">
        <v>22</v>
      </c>
      <c r="E63" s="112" t="s">
        <v>154</v>
      </c>
      <c r="F63" s="32" t="s">
        <v>66</v>
      </c>
      <c r="G63" s="80">
        <v>500000</v>
      </c>
      <c r="H63" s="82">
        <f>G63*1.059</f>
        <v>529500</v>
      </c>
      <c r="I63" s="83">
        <f>H63*1.052</f>
        <v>557034</v>
      </c>
    </row>
    <row r="64" spans="1:9" ht="12.75">
      <c r="A64" s="29" t="s">
        <v>24</v>
      </c>
      <c r="B64" s="30"/>
      <c r="C64" s="30" t="s">
        <v>11</v>
      </c>
      <c r="D64" s="30"/>
      <c r="E64" s="30"/>
      <c r="F64" s="30"/>
      <c r="G64" s="78">
        <f>G75+G68+G65</f>
        <v>3586778</v>
      </c>
      <c r="H64" s="78">
        <f>H75+H68+H65</f>
        <v>3798397.902</v>
      </c>
      <c r="I64" s="78">
        <f>I75+I68+I65</f>
        <v>4284599.04538056</v>
      </c>
    </row>
    <row r="65" spans="1:9" ht="12.75">
      <c r="A65" s="108" t="s">
        <v>142</v>
      </c>
      <c r="B65" s="30"/>
      <c r="C65" s="32" t="s">
        <v>11</v>
      </c>
      <c r="D65" s="32" t="s">
        <v>25</v>
      </c>
      <c r="E65" s="30"/>
      <c r="F65" s="30"/>
      <c r="G65" s="78">
        <f aca="true" t="shared" si="5" ref="G65:I66">G66</f>
        <v>90600</v>
      </c>
      <c r="H65" s="78">
        <f t="shared" si="5"/>
        <v>95945.4</v>
      </c>
      <c r="I65" s="78">
        <f t="shared" si="5"/>
        <v>100934.56079999999</v>
      </c>
    </row>
    <row r="66" spans="1:9" ht="63.75">
      <c r="A66" s="108" t="s">
        <v>141</v>
      </c>
      <c r="B66" s="42" t="s">
        <v>106</v>
      </c>
      <c r="C66" s="42" t="s">
        <v>11</v>
      </c>
      <c r="D66" s="32" t="s">
        <v>25</v>
      </c>
      <c r="E66" s="30"/>
      <c r="F66" s="30"/>
      <c r="G66" s="80">
        <f t="shared" si="5"/>
        <v>90600</v>
      </c>
      <c r="H66" s="80">
        <f t="shared" si="5"/>
        <v>95945.4</v>
      </c>
      <c r="I66" s="80">
        <f t="shared" si="5"/>
        <v>100934.56079999999</v>
      </c>
    </row>
    <row r="67" spans="1:9" ht="25.5">
      <c r="A67" s="34" t="s">
        <v>65</v>
      </c>
      <c r="B67" s="42" t="s">
        <v>106</v>
      </c>
      <c r="C67" s="42" t="s">
        <v>11</v>
      </c>
      <c r="D67" s="32" t="s">
        <v>25</v>
      </c>
      <c r="E67" s="30"/>
      <c r="F67" s="32" t="s">
        <v>66</v>
      </c>
      <c r="G67" s="80">
        <v>90600</v>
      </c>
      <c r="H67" s="80">
        <f>G67*1.059</f>
        <v>95945.4</v>
      </c>
      <c r="I67" s="80">
        <f>H67*1.052</f>
        <v>100934.56079999999</v>
      </c>
    </row>
    <row r="68" spans="1:9" ht="12.75">
      <c r="A68" s="90" t="s">
        <v>107</v>
      </c>
      <c r="B68" s="30"/>
      <c r="C68" s="30" t="s">
        <v>11</v>
      </c>
      <c r="D68" s="30" t="s">
        <v>22</v>
      </c>
      <c r="E68" s="30"/>
      <c r="F68" s="30"/>
      <c r="G68" s="78">
        <f>G69</f>
        <v>3296178</v>
      </c>
      <c r="H68" s="78">
        <f>H69</f>
        <v>3490652.502</v>
      </c>
      <c r="I68" s="78">
        <f>I69</f>
        <v>3960850.88458056</v>
      </c>
    </row>
    <row r="69" spans="1:9" ht="12.75">
      <c r="A69" s="91" t="s">
        <v>138</v>
      </c>
      <c r="B69" s="30"/>
      <c r="C69" s="30" t="s">
        <v>11</v>
      </c>
      <c r="D69" s="30" t="s">
        <v>22</v>
      </c>
      <c r="E69" s="30"/>
      <c r="F69" s="30"/>
      <c r="G69" s="78">
        <f>G72+G70</f>
        <v>3296178</v>
      </c>
      <c r="H69" s="78">
        <f>H72+H70</f>
        <v>3490652.502</v>
      </c>
      <c r="I69" s="78">
        <f>I72+I70</f>
        <v>3960850.88458056</v>
      </c>
    </row>
    <row r="70" spans="1:9" ht="25.5">
      <c r="A70" s="108" t="s">
        <v>155</v>
      </c>
      <c r="B70" s="42" t="s">
        <v>106</v>
      </c>
      <c r="C70" s="42" t="s">
        <v>11</v>
      </c>
      <c r="D70" s="42" t="s">
        <v>22</v>
      </c>
      <c r="E70" s="112" t="s">
        <v>157</v>
      </c>
      <c r="F70" s="42"/>
      <c r="G70" s="80">
        <f>G71</f>
        <v>600000</v>
      </c>
      <c r="H70" s="80">
        <f>H71</f>
        <v>635400</v>
      </c>
      <c r="I70" s="80">
        <f>I71</f>
        <v>668440.8</v>
      </c>
    </row>
    <row r="71" spans="1:9" ht="25.5">
      <c r="A71" s="34" t="s">
        <v>65</v>
      </c>
      <c r="B71" s="42" t="s">
        <v>106</v>
      </c>
      <c r="C71" s="42" t="s">
        <v>11</v>
      </c>
      <c r="D71" s="42" t="s">
        <v>22</v>
      </c>
      <c r="E71" s="112" t="s">
        <v>157</v>
      </c>
      <c r="F71" s="42" t="s">
        <v>66</v>
      </c>
      <c r="G71" s="80">
        <v>600000</v>
      </c>
      <c r="H71" s="80">
        <f>G71*1.059</f>
        <v>635400</v>
      </c>
      <c r="I71" s="80">
        <f>H71*1.052</f>
        <v>668440.8</v>
      </c>
    </row>
    <row r="72" spans="1:9" ht="12.75">
      <c r="A72" s="108" t="s">
        <v>156</v>
      </c>
      <c r="B72" s="42" t="s">
        <v>106</v>
      </c>
      <c r="C72" s="42" t="s">
        <v>11</v>
      </c>
      <c r="D72" s="42" t="s">
        <v>22</v>
      </c>
      <c r="E72" s="112" t="s">
        <v>158</v>
      </c>
      <c r="F72" s="42" t="s">
        <v>66</v>
      </c>
      <c r="G72" s="85">
        <f>G74</f>
        <v>2696178</v>
      </c>
      <c r="H72" s="80">
        <f>H74</f>
        <v>2855252.502</v>
      </c>
      <c r="I72" s="81">
        <f>I73</f>
        <v>3292410.0845805597</v>
      </c>
    </row>
    <row r="73" spans="1:9" ht="25.5" hidden="1">
      <c r="A73" s="34" t="s">
        <v>65</v>
      </c>
      <c r="B73" s="42" t="s">
        <v>106</v>
      </c>
      <c r="C73" s="42" t="s">
        <v>25</v>
      </c>
      <c r="D73" s="42" t="s">
        <v>17</v>
      </c>
      <c r="E73" s="112" t="s">
        <v>158</v>
      </c>
      <c r="F73" s="42" t="s">
        <v>66</v>
      </c>
      <c r="G73" s="89">
        <f>2655304.42+300000</f>
        <v>2955304.42</v>
      </c>
      <c r="H73" s="82">
        <f>G73*1.059</f>
        <v>3129667.38078</v>
      </c>
      <c r="I73" s="83">
        <f>H73*1.052</f>
        <v>3292410.0845805597</v>
      </c>
    </row>
    <row r="74" spans="1:9" ht="25.5">
      <c r="A74" s="34" t="s">
        <v>65</v>
      </c>
      <c r="B74" s="42" t="s">
        <v>106</v>
      </c>
      <c r="C74" s="42" t="s">
        <v>11</v>
      </c>
      <c r="D74" s="42" t="s">
        <v>22</v>
      </c>
      <c r="E74" s="112" t="s">
        <v>158</v>
      </c>
      <c r="F74" s="42" t="s">
        <v>66</v>
      </c>
      <c r="G74" s="89">
        <v>2696178</v>
      </c>
      <c r="H74" s="82">
        <f>G74*1.059</f>
        <v>2855252.502</v>
      </c>
      <c r="I74" s="83">
        <f>H74*1.052</f>
        <v>3003725.632104</v>
      </c>
    </row>
    <row r="75" spans="1:9" ht="25.5">
      <c r="A75" s="35" t="s">
        <v>27</v>
      </c>
      <c r="B75" s="30"/>
      <c r="C75" s="30" t="s">
        <v>11</v>
      </c>
      <c r="D75" s="30" t="s">
        <v>28</v>
      </c>
      <c r="E75" s="30"/>
      <c r="F75" s="30"/>
      <c r="G75" s="78">
        <f>G76</f>
        <v>200000</v>
      </c>
      <c r="H75" s="78">
        <f>H76</f>
        <v>211800</v>
      </c>
      <c r="I75" s="79">
        <f>I76</f>
        <v>222813.6</v>
      </c>
    </row>
    <row r="76" spans="1:9" ht="25.5">
      <c r="A76" s="93" t="s">
        <v>108</v>
      </c>
      <c r="B76" s="30" t="s">
        <v>106</v>
      </c>
      <c r="C76" s="30" t="s">
        <v>11</v>
      </c>
      <c r="D76" s="30" t="s">
        <v>28</v>
      </c>
      <c r="E76" s="112" t="s">
        <v>159</v>
      </c>
      <c r="F76" s="38"/>
      <c r="G76" s="78">
        <f>G77+G78</f>
        <v>200000</v>
      </c>
      <c r="H76" s="82">
        <f>G76*1.059</f>
        <v>211800</v>
      </c>
      <c r="I76" s="83">
        <f>H76*1.052</f>
        <v>222813.6</v>
      </c>
    </row>
    <row r="77" spans="1:9" ht="25.5">
      <c r="A77" s="92" t="s">
        <v>65</v>
      </c>
      <c r="B77" s="32" t="s">
        <v>106</v>
      </c>
      <c r="C77" s="32" t="s">
        <v>11</v>
      </c>
      <c r="D77" s="32" t="s">
        <v>28</v>
      </c>
      <c r="E77" s="112" t="s">
        <v>159</v>
      </c>
      <c r="F77" s="38" t="s">
        <v>66</v>
      </c>
      <c r="G77" s="80">
        <v>200000</v>
      </c>
      <c r="H77" s="82">
        <f>H76</f>
        <v>211800</v>
      </c>
      <c r="I77" s="82">
        <f>I76</f>
        <v>222813.6</v>
      </c>
    </row>
    <row r="78" spans="1:9" ht="12.75">
      <c r="A78" s="34"/>
      <c r="B78" s="32"/>
      <c r="C78" s="32"/>
      <c r="D78" s="32"/>
      <c r="E78" s="32"/>
      <c r="F78" s="38"/>
      <c r="G78" s="80"/>
      <c r="H78" s="82"/>
      <c r="I78" s="83"/>
    </row>
    <row r="79" spans="1:9" ht="12.75">
      <c r="A79" s="39" t="s">
        <v>30</v>
      </c>
      <c r="B79" s="40"/>
      <c r="C79" s="40" t="s">
        <v>25</v>
      </c>
      <c r="D79" s="40"/>
      <c r="E79" s="40"/>
      <c r="F79" s="40"/>
      <c r="G79" s="84">
        <f>G83+G80</f>
        <v>5851173</v>
      </c>
      <c r="H79" s="84">
        <f>H83+H80</f>
        <v>6196392.207</v>
      </c>
      <c r="I79" s="84">
        <f>I83+I80</f>
        <v>6518604.601764001</v>
      </c>
    </row>
    <row r="80" spans="1:9" ht="12.75">
      <c r="A80" s="109" t="s">
        <v>143</v>
      </c>
      <c r="B80" s="40"/>
      <c r="C80" s="40" t="s">
        <v>25</v>
      </c>
      <c r="D80" s="40" t="s">
        <v>7</v>
      </c>
      <c r="E80" s="40"/>
      <c r="F80" s="40"/>
      <c r="G80" s="85">
        <f aca="true" t="shared" si="6" ref="G80:I81">G81</f>
        <v>300000</v>
      </c>
      <c r="H80" s="85">
        <f t="shared" si="6"/>
        <v>317700</v>
      </c>
      <c r="I80" s="85">
        <f t="shared" si="6"/>
        <v>334220.4</v>
      </c>
    </row>
    <row r="81" spans="1:9" ht="38.25">
      <c r="A81" s="108" t="s">
        <v>144</v>
      </c>
      <c r="B81" s="42" t="s">
        <v>106</v>
      </c>
      <c r="C81" s="42" t="s">
        <v>25</v>
      </c>
      <c r="D81" s="42" t="s">
        <v>7</v>
      </c>
      <c r="E81" s="112" t="s">
        <v>160</v>
      </c>
      <c r="F81" s="42"/>
      <c r="G81" s="85">
        <f t="shared" si="6"/>
        <v>300000</v>
      </c>
      <c r="H81" s="85">
        <f t="shared" si="6"/>
        <v>317700</v>
      </c>
      <c r="I81" s="85">
        <f t="shared" si="6"/>
        <v>334220.4</v>
      </c>
    </row>
    <row r="82" spans="1:9" ht="25.5">
      <c r="A82" s="92" t="s">
        <v>65</v>
      </c>
      <c r="B82" s="42" t="s">
        <v>106</v>
      </c>
      <c r="C82" s="42" t="s">
        <v>25</v>
      </c>
      <c r="D82" s="42" t="s">
        <v>7</v>
      </c>
      <c r="E82" s="112" t="s">
        <v>160</v>
      </c>
      <c r="F82" s="42"/>
      <c r="G82" s="85">
        <v>300000</v>
      </c>
      <c r="H82" s="82">
        <f>G82*1.059</f>
        <v>317700</v>
      </c>
      <c r="I82" s="83">
        <f>H82*1.052</f>
        <v>334220.4</v>
      </c>
    </row>
    <row r="83" spans="1:9" ht="12.75">
      <c r="A83" s="39" t="s">
        <v>73</v>
      </c>
      <c r="B83" s="40"/>
      <c r="C83" s="40" t="s">
        <v>25</v>
      </c>
      <c r="D83" s="40" t="s">
        <v>17</v>
      </c>
      <c r="E83" s="40"/>
      <c r="F83" s="40"/>
      <c r="G83" s="84">
        <f>G84+G88+G90+G92</f>
        <v>5551173</v>
      </c>
      <c r="H83" s="78">
        <f>H84+H88+H90+H92</f>
        <v>5878692.207</v>
      </c>
      <c r="I83" s="78">
        <f>I84+I88+I90+I92</f>
        <v>6184384.201764001</v>
      </c>
    </row>
    <row r="84" spans="1:9" ht="12.75">
      <c r="A84" s="41" t="s">
        <v>74</v>
      </c>
      <c r="B84" s="42" t="s">
        <v>106</v>
      </c>
      <c r="C84" s="42" t="s">
        <v>25</v>
      </c>
      <c r="D84" s="42" t="s">
        <v>17</v>
      </c>
      <c r="E84" s="112" t="s">
        <v>161</v>
      </c>
      <c r="F84" s="42"/>
      <c r="G84" s="85">
        <f>G85</f>
        <v>2171173</v>
      </c>
      <c r="H84" s="80">
        <f>H85</f>
        <v>2299272.207</v>
      </c>
      <c r="I84" s="81">
        <f>I85</f>
        <v>2418834.3617640003</v>
      </c>
    </row>
    <row r="85" spans="1:9" ht="23.25" customHeight="1">
      <c r="A85" s="92" t="s">
        <v>65</v>
      </c>
      <c r="B85" s="42" t="s">
        <v>106</v>
      </c>
      <c r="C85" s="42" t="s">
        <v>25</v>
      </c>
      <c r="D85" s="42" t="s">
        <v>17</v>
      </c>
      <c r="E85" s="112" t="s">
        <v>161</v>
      </c>
      <c r="F85" s="42" t="s">
        <v>66</v>
      </c>
      <c r="G85" s="110">
        <v>2171173</v>
      </c>
      <c r="H85" s="82">
        <f>G85*1.059</f>
        <v>2299272.207</v>
      </c>
      <c r="I85" s="83">
        <f>H85*1.052</f>
        <v>2418834.3617640003</v>
      </c>
    </row>
    <row r="86" spans="1:9" ht="12.75">
      <c r="A86" s="41"/>
      <c r="B86" s="42"/>
      <c r="C86" s="42"/>
      <c r="D86" s="42"/>
      <c r="E86" s="42"/>
      <c r="F86" s="42"/>
      <c r="G86" s="85"/>
      <c r="H86" s="80"/>
      <c r="I86" s="81"/>
    </row>
    <row r="87" spans="1:9" ht="12.75">
      <c r="A87" s="34"/>
      <c r="B87" s="42"/>
      <c r="C87" s="42"/>
      <c r="D87" s="42"/>
      <c r="E87" s="42"/>
      <c r="F87" s="42"/>
      <c r="G87" s="89"/>
      <c r="H87" s="82"/>
      <c r="I87" s="83"/>
    </row>
    <row r="88" spans="1:9" ht="12.75">
      <c r="A88" s="51" t="s">
        <v>75</v>
      </c>
      <c r="B88" s="42" t="s">
        <v>106</v>
      </c>
      <c r="C88" s="42" t="s">
        <v>25</v>
      </c>
      <c r="D88" s="42" t="s">
        <v>17</v>
      </c>
      <c r="E88" s="112" t="s">
        <v>162</v>
      </c>
      <c r="F88" s="42"/>
      <c r="G88" s="85">
        <f>G89</f>
        <v>80000</v>
      </c>
      <c r="H88" s="80">
        <f>H89</f>
        <v>84720</v>
      </c>
      <c r="I88" s="81">
        <f>I89</f>
        <v>89125.44</v>
      </c>
    </row>
    <row r="89" spans="1:9" ht="25.5">
      <c r="A89" s="34" t="s">
        <v>65</v>
      </c>
      <c r="B89" s="42" t="s">
        <v>106</v>
      </c>
      <c r="C89" s="42" t="s">
        <v>25</v>
      </c>
      <c r="D89" s="42" t="s">
        <v>17</v>
      </c>
      <c r="E89" s="112" t="s">
        <v>162</v>
      </c>
      <c r="F89" s="42" t="s">
        <v>66</v>
      </c>
      <c r="G89" s="85">
        <v>80000</v>
      </c>
      <c r="H89" s="82">
        <f>G89*1.059</f>
        <v>84720</v>
      </c>
      <c r="I89" s="83">
        <f>H89*1.052</f>
        <v>89125.44</v>
      </c>
    </row>
    <row r="90" spans="1:9" ht="25.5">
      <c r="A90" s="41" t="s">
        <v>76</v>
      </c>
      <c r="B90" s="42" t="s">
        <v>106</v>
      </c>
      <c r="C90" s="42" t="s">
        <v>25</v>
      </c>
      <c r="D90" s="42" t="s">
        <v>17</v>
      </c>
      <c r="E90" s="112" t="s">
        <v>163</v>
      </c>
      <c r="F90" s="42"/>
      <c r="G90" s="85">
        <f>G91</f>
        <v>1300000</v>
      </c>
      <c r="H90" s="80">
        <f>H91</f>
        <v>1376700</v>
      </c>
      <c r="I90" s="81">
        <f>I91</f>
        <v>1448288.4000000001</v>
      </c>
    </row>
    <row r="91" spans="1:9" ht="25.5">
      <c r="A91" s="34" t="s">
        <v>65</v>
      </c>
      <c r="B91" s="42" t="s">
        <v>106</v>
      </c>
      <c r="C91" s="42" t="s">
        <v>25</v>
      </c>
      <c r="D91" s="42" t="s">
        <v>17</v>
      </c>
      <c r="E91" s="112" t="s">
        <v>163</v>
      </c>
      <c r="F91" s="42" t="s">
        <v>66</v>
      </c>
      <c r="G91" s="89">
        <v>1300000</v>
      </c>
      <c r="H91" s="82">
        <f>G91*1.059</f>
        <v>1376700</v>
      </c>
      <c r="I91" s="83">
        <f>H91*1.052</f>
        <v>1448288.4000000001</v>
      </c>
    </row>
    <row r="92" spans="1:9" ht="51">
      <c r="A92" s="34" t="s">
        <v>121</v>
      </c>
      <c r="B92" s="42" t="s">
        <v>106</v>
      </c>
      <c r="C92" s="42" t="s">
        <v>25</v>
      </c>
      <c r="D92" s="42" t="s">
        <v>17</v>
      </c>
      <c r="E92" s="112" t="s">
        <v>164</v>
      </c>
      <c r="F92" s="42"/>
      <c r="G92" s="106">
        <f>G93</f>
        <v>2000000</v>
      </c>
      <c r="H92" s="82">
        <f>G92*1.059</f>
        <v>2118000</v>
      </c>
      <c r="I92" s="83">
        <f>H92*1.052</f>
        <v>2228136</v>
      </c>
    </row>
    <row r="93" spans="1:9" ht="25.5">
      <c r="A93" s="34" t="s">
        <v>65</v>
      </c>
      <c r="B93" s="42" t="s">
        <v>106</v>
      </c>
      <c r="C93" s="42" t="s">
        <v>25</v>
      </c>
      <c r="D93" s="42" t="s">
        <v>17</v>
      </c>
      <c r="E93" s="112" t="s">
        <v>164</v>
      </c>
      <c r="F93" s="42" t="s">
        <v>66</v>
      </c>
      <c r="G93" s="106">
        <v>2000000</v>
      </c>
      <c r="H93" s="82">
        <f>G93*1.059</f>
        <v>2118000</v>
      </c>
      <c r="I93" s="83">
        <f>H93*1.052</f>
        <v>2228136</v>
      </c>
    </row>
    <row r="94" spans="1:9" ht="25.5">
      <c r="A94" s="29" t="s">
        <v>31</v>
      </c>
      <c r="B94" s="30"/>
      <c r="C94" s="30" t="s">
        <v>26</v>
      </c>
      <c r="D94" s="30"/>
      <c r="E94" s="30"/>
      <c r="F94" s="30"/>
      <c r="G94" s="78">
        <f>G101+G95</f>
        <v>13575792</v>
      </c>
      <c r="H94" s="78">
        <f>H101+H95</f>
        <v>13935055.389999999</v>
      </c>
      <c r="I94" s="79">
        <f>I101+I95</f>
        <v>14270376.006280001</v>
      </c>
    </row>
    <row r="95" spans="1:9" ht="25.5">
      <c r="A95" s="31" t="s">
        <v>32</v>
      </c>
      <c r="B95" s="42" t="s">
        <v>106</v>
      </c>
      <c r="C95" s="32" t="s">
        <v>26</v>
      </c>
      <c r="D95" s="32" t="s">
        <v>7</v>
      </c>
      <c r="E95" s="112" t="s">
        <v>165</v>
      </c>
      <c r="F95" s="30"/>
      <c r="G95" s="80">
        <f>G96</f>
        <v>11947787</v>
      </c>
      <c r="H95" s="80">
        <f>H96</f>
        <v>12286396.377999999</v>
      </c>
      <c r="I95" s="81">
        <f>I96</f>
        <v>12602439.449656</v>
      </c>
    </row>
    <row r="96" spans="1:9" ht="25.5">
      <c r="A96" s="31" t="s">
        <v>29</v>
      </c>
      <c r="B96" s="42" t="s">
        <v>106</v>
      </c>
      <c r="C96" s="32" t="s">
        <v>26</v>
      </c>
      <c r="D96" s="32" t="s">
        <v>7</v>
      </c>
      <c r="E96" s="112" t="s">
        <v>165</v>
      </c>
      <c r="F96" s="30"/>
      <c r="G96" s="80">
        <f>G100+G98+G97+G99</f>
        <v>11947787</v>
      </c>
      <c r="H96" s="80">
        <f>H100+H98+H97+H99</f>
        <v>12286396.377999999</v>
      </c>
      <c r="I96" s="80">
        <f>I100+I98+I97+I99</f>
        <v>12602439.449656</v>
      </c>
    </row>
    <row r="97" spans="1:9" ht="12.75">
      <c r="A97" s="33" t="s">
        <v>59</v>
      </c>
      <c r="B97" s="42" t="s">
        <v>106</v>
      </c>
      <c r="C97" s="32" t="s">
        <v>26</v>
      </c>
      <c r="D97" s="32" t="s">
        <v>7</v>
      </c>
      <c r="E97" s="112" t="s">
        <v>165</v>
      </c>
      <c r="F97" s="38" t="s">
        <v>77</v>
      </c>
      <c r="G97" s="81">
        <v>6208645</v>
      </c>
      <c r="H97" s="82">
        <f>G97</f>
        <v>6208645</v>
      </c>
      <c r="I97" s="83">
        <f>H97</f>
        <v>6208645</v>
      </c>
    </row>
    <row r="98" spans="1:9" ht="25.5">
      <c r="A98" s="34" t="s">
        <v>61</v>
      </c>
      <c r="B98" s="42" t="s">
        <v>106</v>
      </c>
      <c r="C98" s="32" t="s">
        <v>26</v>
      </c>
      <c r="D98" s="32" t="s">
        <v>7</v>
      </c>
      <c r="E98" s="112" t="s">
        <v>165</v>
      </c>
      <c r="F98" s="38" t="s">
        <v>78</v>
      </c>
      <c r="G98" s="81">
        <v>150000</v>
      </c>
      <c r="H98" s="82">
        <f>G98*1.059</f>
        <v>158850</v>
      </c>
      <c r="I98" s="83">
        <f>H98*1.052</f>
        <v>167110.2</v>
      </c>
    </row>
    <row r="99" spans="1:9" ht="25.5">
      <c r="A99" s="34" t="s">
        <v>63</v>
      </c>
      <c r="B99" s="42" t="s">
        <v>106</v>
      </c>
      <c r="C99" s="32" t="s">
        <v>26</v>
      </c>
      <c r="D99" s="32" t="s">
        <v>7</v>
      </c>
      <c r="E99" s="112" t="s">
        <v>165</v>
      </c>
      <c r="F99" s="38" t="s">
        <v>64</v>
      </c>
      <c r="G99" s="81">
        <v>200000</v>
      </c>
      <c r="H99" s="82">
        <f>G99*1.059</f>
        <v>211800</v>
      </c>
      <c r="I99" s="83">
        <f>H99*1.052</f>
        <v>222813.6</v>
      </c>
    </row>
    <row r="100" spans="1:9" ht="25.5">
      <c r="A100" s="34" t="s">
        <v>65</v>
      </c>
      <c r="B100" s="42" t="s">
        <v>106</v>
      </c>
      <c r="C100" s="32" t="s">
        <v>26</v>
      </c>
      <c r="D100" s="32" t="s">
        <v>7</v>
      </c>
      <c r="E100" s="112" t="s">
        <v>165</v>
      </c>
      <c r="F100" s="38" t="s">
        <v>66</v>
      </c>
      <c r="G100" s="81">
        <v>5389142</v>
      </c>
      <c r="H100" s="82">
        <f>G100*1.059</f>
        <v>5707101.378</v>
      </c>
      <c r="I100" s="83">
        <f>H100*1.052</f>
        <v>6003870.649656</v>
      </c>
    </row>
    <row r="101" spans="1:9" ht="12.75">
      <c r="A101" s="29" t="s">
        <v>33</v>
      </c>
      <c r="B101" s="42" t="s">
        <v>106</v>
      </c>
      <c r="C101" s="30" t="s">
        <v>26</v>
      </c>
      <c r="D101" s="30" t="s">
        <v>7</v>
      </c>
      <c r="E101" s="112" t="s">
        <v>166</v>
      </c>
      <c r="F101" s="49"/>
      <c r="G101" s="78">
        <f>G102</f>
        <v>1628005</v>
      </c>
      <c r="H101" s="78">
        <f>H102</f>
        <v>1648659.012</v>
      </c>
      <c r="I101" s="79">
        <f>I102</f>
        <v>1667936.556624</v>
      </c>
    </row>
    <row r="102" spans="1:9" ht="25.5">
      <c r="A102" s="31" t="s">
        <v>29</v>
      </c>
      <c r="B102" s="42" t="s">
        <v>106</v>
      </c>
      <c r="C102" s="32" t="s">
        <v>26</v>
      </c>
      <c r="D102" s="32" t="s">
        <v>7</v>
      </c>
      <c r="E102" s="112" t="s">
        <v>166</v>
      </c>
      <c r="F102" s="38"/>
      <c r="G102" s="80">
        <f>G105+G104+G103</f>
        <v>1628005</v>
      </c>
      <c r="H102" s="80">
        <f>H105+H104+H103</f>
        <v>1648659.012</v>
      </c>
      <c r="I102" s="81">
        <f>I105+I104+I103</f>
        <v>1667936.556624</v>
      </c>
    </row>
    <row r="103" spans="1:9" ht="12.75">
      <c r="A103" s="33" t="s">
        <v>59</v>
      </c>
      <c r="B103" s="42" t="s">
        <v>106</v>
      </c>
      <c r="C103" s="32" t="s">
        <v>26</v>
      </c>
      <c r="D103" s="32" t="s">
        <v>7</v>
      </c>
      <c r="E103" s="112" t="s">
        <v>166</v>
      </c>
      <c r="F103" s="38" t="s">
        <v>77</v>
      </c>
      <c r="G103" s="110">
        <v>1277937</v>
      </c>
      <c r="H103" s="82">
        <f>G103</f>
        <v>1277937</v>
      </c>
      <c r="I103" s="83">
        <f>H103</f>
        <v>1277937</v>
      </c>
    </row>
    <row r="104" spans="1:9" ht="25.5" hidden="1">
      <c r="A104" s="34" t="s">
        <v>61</v>
      </c>
      <c r="B104" s="42" t="s">
        <v>106</v>
      </c>
      <c r="C104" s="32" t="s">
        <v>26</v>
      </c>
      <c r="D104" s="32" t="s">
        <v>7</v>
      </c>
      <c r="E104" s="112" t="s">
        <v>166</v>
      </c>
      <c r="F104" s="38" t="s">
        <v>78</v>
      </c>
      <c r="G104" s="80"/>
      <c r="H104" s="82">
        <f>G104*1.059</f>
        <v>0</v>
      </c>
      <c r="I104" s="83">
        <f>H104*1.052</f>
        <v>0</v>
      </c>
    </row>
    <row r="105" spans="1:9" ht="25.5">
      <c r="A105" s="34" t="s">
        <v>65</v>
      </c>
      <c r="B105" s="42" t="s">
        <v>106</v>
      </c>
      <c r="C105" s="32" t="s">
        <v>26</v>
      </c>
      <c r="D105" s="32" t="s">
        <v>7</v>
      </c>
      <c r="E105" s="112" t="s">
        <v>166</v>
      </c>
      <c r="F105" s="32" t="s">
        <v>66</v>
      </c>
      <c r="G105" s="81">
        <v>350068</v>
      </c>
      <c r="H105" s="82">
        <f>G105*1.059</f>
        <v>370722.012</v>
      </c>
      <c r="I105" s="83">
        <f>H105*1.052</f>
        <v>389999.556624</v>
      </c>
    </row>
    <row r="106" spans="1:9" ht="12.75" hidden="1">
      <c r="A106" s="29" t="s">
        <v>34</v>
      </c>
      <c r="B106" s="30"/>
      <c r="C106" s="30">
        <v>10</v>
      </c>
      <c r="D106" s="30"/>
      <c r="E106" s="30"/>
      <c r="F106" s="30"/>
      <c r="G106" s="78">
        <f>G107</f>
        <v>0</v>
      </c>
      <c r="H106" s="78">
        <f aca="true" t="shared" si="7" ref="H106:I108">H107</f>
        <v>0</v>
      </c>
      <c r="I106" s="79">
        <f t="shared" si="7"/>
        <v>0</v>
      </c>
    </row>
    <row r="107" spans="1:9" ht="12.75" hidden="1">
      <c r="A107" s="29" t="s">
        <v>35</v>
      </c>
      <c r="B107" s="30"/>
      <c r="C107" s="30">
        <v>10</v>
      </c>
      <c r="D107" s="30" t="s">
        <v>7</v>
      </c>
      <c r="E107" s="30"/>
      <c r="F107" s="30"/>
      <c r="G107" s="78">
        <f>G108</f>
        <v>0</v>
      </c>
      <c r="H107" s="78">
        <f t="shared" si="7"/>
        <v>0</v>
      </c>
      <c r="I107" s="79">
        <f t="shared" si="7"/>
        <v>0</v>
      </c>
    </row>
    <row r="108" spans="1:9" ht="51" hidden="1">
      <c r="A108" s="31" t="s">
        <v>36</v>
      </c>
      <c r="B108" s="42" t="s">
        <v>83</v>
      </c>
      <c r="C108" s="43">
        <v>10</v>
      </c>
      <c r="D108" s="32" t="s">
        <v>7</v>
      </c>
      <c r="E108" s="43" t="s">
        <v>37</v>
      </c>
      <c r="F108" s="32"/>
      <c r="G108" s="80">
        <f>G109</f>
        <v>0</v>
      </c>
      <c r="H108" s="80">
        <f t="shared" si="7"/>
        <v>0</v>
      </c>
      <c r="I108" s="81">
        <f t="shared" si="7"/>
        <v>0</v>
      </c>
    </row>
    <row r="109" spans="1:9" ht="25.5" hidden="1">
      <c r="A109" s="34" t="s">
        <v>79</v>
      </c>
      <c r="B109" s="42" t="s">
        <v>83</v>
      </c>
      <c r="C109" s="43">
        <v>10</v>
      </c>
      <c r="D109" s="32" t="s">
        <v>7</v>
      </c>
      <c r="E109" s="43" t="s">
        <v>37</v>
      </c>
      <c r="F109" s="32" t="s">
        <v>80</v>
      </c>
      <c r="G109" s="80"/>
      <c r="H109" s="82">
        <f>G109*1.059</f>
        <v>0</v>
      </c>
      <c r="I109" s="83">
        <f>H109*1.052</f>
        <v>0</v>
      </c>
    </row>
    <row r="110" spans="1:9" ht="12.75" hidden="1">
      <c r="A110" s="29" t="s">
        <v>38</v>
      </c>
      <c r="B110" s="30"/>
      <c r="C110" s="30" t="s">
        <v>14</v>
      </c>
      <c r="D110" s="30" t="s">
        <v>39</v>
      </c>
      <c r="E110" s="30"/>
      <c r="F110" s="30"/>
      <c r="G110" s="78">
        <f aca="true" t="shared" si="8" ref="G110:I111">G111</f>
        <v>0</v>
      </c>
      <c r="H110" s="78">
        <f t="shared" si="8"/>
        <v>0</v>
      </c>
      <c r="I110" s="79">
        <f t="shared" si="8"/>
        <v>0</v>
      </c>
    </row>
    <row r="111" spans="1:9" ht="25.5" hidden="1">
      <c r="A111" s="44" t="s">
        <v>81</v>
      </c>
      <c r="B111" s="42" t="s">
        <v>83</v>
      </c>
      <c r="C111" s="32" t="s">
        <v>14</v>
      </c>
      <c r="D111" s="32" t="s">
        <v>7</v>
      </c>
      <c r="E111" s="32" t="s">
        <v>40</v>
      </c>
      <c r="F111" s="32"/>
      <c r="G111" s="80">
        <f t="shared" si="8"/>
        <v>0</v>
      </c>
      <c r="H111" s="80">
        <f t="shared" si="8"/>
        <v>0</v>
      </c>
      <c r="I111" s="81">
        <f t="shared" si="8"/>
        <v>0</v>
      </c>
    </row>
    <row r="112" spans="1:9" ht="25.5" hidden="1">
      <c r="A112" s="34" t="s">
        <v>65</v>
      </c>
      <c r="B112" s="42" t="s">
        <v>83</v>
      </c>
      <c r="C112" s="32" t="s">
        <v>14</v>
      </c>
      <c r="D112" s="32" t="s">
        <v>7</v>
      </c>
      <c r="E112" s="32" t="s">
        <v>40</v>
      </c>
      <c r="F112" s="32" t="s">
        <v>66</v>
      </c>
      <c r="G112" s="80"/>
      <c r="H112" s="82">
        <f>G112*1.059</f>
        <v>0</v>
      </c>
      <c r="I112" s="83">
        <f>H112*1.052</f>
        <v>0</v>
      </c>
    </row>
    <row r="113" spans="1:9" ht="12.75">
      <c r="A113" s="95" t="s">
        <v>34</v>
      </c>
      <c r="B113" s="96"/>
      <c r="C113" s="97" t="s">
        <v>95</v>
      </c>
      <c r="D113" s="97"/>
      <c r="E113" s="96"/>
      <c r="F113" s="96"/>
      <c r="G113" s="101">
        <f>G114</f>
        <v>200000</v>
      </c>
      <c r="H113" s="101">
        <f aca="true" t="shared" si="9" ref="H113:I115">H114</f>
        <v>211800</v>
      </c>
      <c r="I113" s="101">
        <f t="shared" si="9"/>
        <v>222813.6</v>
      </c>
    </row>
    <row r="114" spans="1:9" ht="12.75">
      <c r="A114" s="95" t="s">
        <v>35</v>
      </c>
      <c r="B114" s="96"/>
      <c r="C114" s="97" t="s">
        <v>95</v>
      </c>
      <c r="D114" s="97" t="s">
        <v>7</v>
      </c>
      <c r="E114" s="96"/>
      <c r="F114" s="96"/>
      <c r="G114" s="101">
        <f>G115</f>
        <v>200000</v>
      </c>
      <c r="H114" s="101">
        <f t="shared" si="9"/>
        <v>211800</v>
      </c>
      <c r="I114" s="101">
        <f t="shared" si="9"/>
        <v>222813.6</v>
      </c>
    </row>
    <row r="115" spans="1:9" ht="51">
      <c r="A115" s="98" t="s">
        <v>36</v>
      </c>
      <c r="B115" s="96" t="s">
        <v>106</v>
      </c>
      <c r="C115" s="96" t="s">
        <v>95</v>
      </c>
      <c r="D115" s="96" t="s">
        <v>7</v>
      </c>
      <c r="E115" s="112" t="s">
        <v>167</v>
      </c>
      <c r="F115" s="96"/>
      <c r="G115" s="94">
        <f>G116</f>
        <v>200000</v>
      </c>
      <c r="H115" s="94">
        <f t="shared" si="9"/>
        <v>211800</v>
      </c>
      <c r="I115" s="94">
        <f t="shared" si="9"/>
        <v>222813.6</v>
      </c>
    </row>
    <row r="116" spans="1:9" ht="25.5">
      <c r="A116" s="99" t="s">
        <v>109</v>
      </c>
      <c r="B116" s="96" t="s">
        <v>106</v>
      </c>
      <c r="C116" s="96" t="s">
        <v>95</v>
      </c>
      <c r="D116" s="96" t="s">
        <v>7</v>
      </c>
      <c r="E116" s="112" t="s">
        <v>167</v>
      </c>
      <c r="F116" s="96" t="s">
        <v>123</v>
      </c>
      <c r="G116" s="94">
        <v>200000</v>
      </c>
      <c r="H116" s="82">
        <f>G116*1.059</f>
        <v>211800</v>
      </c>
      <c r="I116" s="83">
        <f>H116*1.052</f>
        <v>222813.6</v>
      </c>
    </row>
    <row r="117" spans="1:9" ht="12.75">
      <c r="A117" s="95" t="s">
        <v>110</v>
      </c>
      <c r="B117" s="96"/>
      <c r="C117" s="97" t="s">
        <v>14</v>
      </c>
      <c r="D117" s="97"/>
      <c r="E117" s="96"/>
      <c r="F117" s="96"/>
      <c r="G117" s="101">
        <f>G118</f>
        <v>400000</v>
      </c>
      <c r="H117" s="101">
        <f aca="true" t="shared" si="10" ref="H117:I119">H118</f>
        <v>423600</v>
      </c>
      <c r="I117" s="101">
        <f t="shared" si="10"/>
        <v>445627.2</v>
      </c>
    </row>
    <row r="118" spans="1:9" ht="12.75">
      <c r="A118" s="95" t="s">
        <v>38</v>
      </c>
      <c r="B118" s="96"/>
      <c r="C118" s="97" t="s">
        <v>14</v>
      </c>
      <c r="D118" s="97" t="s">
        <v>7</v>
      </c>
      <c r="E118" s="96"/>
      <c r="F118" s="96"/>
      <c r="G118" s="101">
        <f>G119</f>
        <v>400000</v>
      </c>
      <c r="H118" s="101">
        <f t="shared" si="10"/>
        <v>423600</v>
      </c>
      <c r="I118" s="101">
        <f t="shared" si="10"/>
        <v>445627.2</v>
      </c>
    </row>
    <row r="119" spans="1:9" ht="25.5">
      <c r="A119" s="98" t="s">
        <v>81</v>
      </c>
      <c r="B119" s="96" t="s">
        <v>106</v>
      </c>
      <c r="C119" s="96" t="s">
        <v>14</v>
      </c>
      <c r="D119" s="96" t="s">
        <v>7</v>
      </c>
      <c r="E119" s="112" t="s">
        <v>168</v>
      </c>
      <c r="F119" s="96"/>
      <c r="G119" s="94">
        <f>G120</f>
        <v>400000</v>
      </c>
      <c r="H119" s="94">
        <f t="shared" si="10"/>
        <v>423600</v>
      </c>
      <c r="I119" s="94">
        <f t="shared" si="10"/>
        <v>445627.2</v>
      </c>
    </row>
    <row r="120" spans="1:9" ht="25.5">
      <c r="A120" s="92" t="s">
        <v>65</v>
      </c>
      <c r="B120" s="96" t="s">
        <v>106</v>
      </c>
      <c r="C120" s="96" t="s">
        <v>14</v>
      </c>
      <c r="D120" s="96" t="s">
        <v>7</v>
      </c>
      <c r="E120" s="112" t="s">
        <v>168</v>
      </c>
      <c r="F120" s="96" t="s">
        <v>66</v>
      </c>
      <c r="G120" s="94">
        <v>400000</v>
      </c>
      <c r="H120" s="82">
        <f>G120*1.059</f>
        <v>423600</v>
      </c>
      <c r="I120" s="83">
        <f>H120*1.052</f>
        <v>445627.2</v>
      </c>
    </row>
    <row r="121" spans="1:9" ht="38.25" hidden="1">
      <c r="A121" s="100" t="s">
        <v>111</v>
      </c>
      <c r="B121" s="96"/>
      <c r="C121" s="97" t="s">
        <v>112</v>
      </c>
      <c r="D121" s="96"/>
      <c r="E121" s="96"/>
      <c r="F121" s="96"/>
      <c r="G121" s="101">
        <f>G122</f>
        <v>0</v>
      </c>
      <c r="H121" s="101">
        <f aca="true" t="shared" si="11" ref="H121:I123">H122</f>
        <v>0</v>
      </c>
      <c r="I121" s="101">
        <f t="shared" si="11"/>
        <v>0</v>
      </c>
    </row>
    <row r="122" spans="1:9" ht="25.5" hidden="1">
      <c r="A122" s="100" t="s">
        <v>113</v>
      </c>
      <c r="B122" s="96"/>
      <c r="C122" s="97" t="s">
        <v>112</v>
      </c>
      <c r="D122" s="97" t="s">
        <v>17</v>
      </c>
      <c r="E122" s="96"/>
      <c r="F122" s="96"/>
      <c r="G122" s="101">
        <f>G123</f>
        <v>0</v>
      </c>
      <c r="H122" s="101">
        <f>H123</f>
        <v>0</v>
      </c>
      <c r="I122" s="101">
        <f t="shared" si="11"/>
        <v>0</v>
      </c>
    </row>
    <row r="123" spans="1:9" ht="63.75" hidden="1">
      <c r="A123" s="41" t="s">
        <v>114</v>
      </c>
      <c r="B123" s="96" t="s">
        <v>106</v>
      </c>
      <c r="C123" s="96" t="s">
        <v>112</v>
      </c>
      <c r="D123" s="96" t="s">
        <v>17</v>
      </c>
      <c r="E123" s="96" t="s">
        <v>122</v>
      </c>
      <c r="F123" s="96"/>
      <c r="G123" s="94">
        <f>G124</f>
        <v>0</v>
      </c>
      <c r="H123" s="94">
        <f>H124</f>
        <v>0</v>
      </c>
      <c r="I123" s="94">
        <f t="shared" si="11"/>
        <v>0</v>
      </c>
    </row>
    <row r="124" spans="1:9" ht="12.75" hidden="1">
      <c r="A124" s="41" t="s">
        <v>115</v>
      </c>
      <c r="B124" s="96" t="s">
        <v>106</v>
      </c>
      <c r="C124" s="96" t="s">
        <v>112</v>
      </c>
      <c r="D124" s="96" t="s">
        <v>17</v>
      </c>
      <c r="E124" s="96" t="s">
        <v>122</v>
      </c>
      <c r="F124" s="96" t="s">
        <v>116</v>
      </c>
      <c r="G124" s="94"/>
      <c r="H124" s="82">
        <f>G124*1.059</f>
        <v>0</v>
      </c>
      <c r="I124" s="83">
        <f>H124*1.052</f>
        <v>0</v>
      </c>
    </row>
    <row r="125" spans="1:9" ht="13.5" thickBot="1">
      <c r="A125" s="45" t="s">
        <v>6</v>
      </c>
      <c r="B125" s="46"/>
      <c r="C125" s="46"/>
      <c r="D125" s="46"/>
      <c r="E125" s="46"/>
      <c r="F125" s="46"/>
      <c r="G125" s="86">
        <f>G106+G94+G64+G57+G32+G53+G110+G79+G113+G117+G121</f>
        <v>36971638</v>
      </c>
      <c r="H125" s="86">
        <f>H106+H94+H64+H57+H32+H53+H110+H79+H113+H117+H121</f>
        <v>38188614.874</v>
      </c>
      <c r="I125" s="86">
        <f>I106+I94+I64+I57+I32+I53+I110+I79+I113+I117+I121</f>
        <v>39602904.99592456</v>
      </c>
    </row>
  </sheetData>
  <sheetProtection/>
  <mergeCells count="31">
    <mergeCell ref="A24:I24"/>
    <mergeCell ref="A4:B4"/>
    <mergeCell ref="G28:I28"/>
    <mergeCell ref="B14:C15"/>
    <mergeCell ref="B16:F16"/>
    <mergeCell ref="B12:F13"/>
    <mergeCell ref="A10:I10"/>
    <mergeCell ref="D21:E21"/>
    <mergeCell ref="D17:E17"/>
    <mergeCell ref="B18:C18"/>
    <mergeCell ref="A26:F26"/>
    <mergeCell ref="A25:I25"/>
    <mergeCell ref="D19:E19"/>
    <mergeCell ref="D20:E20"/>
    <mergeCell ref="A20:A21"/>
    <mergeCell ref="B19:C19"/>
    <mergeCell ref="F1:I1"/>
    <mergeCell ref="F6:I6"/>
    <mergeCell ref="A9:I9"/>
    <mergeCell ref="E3:I3"/>
    <mergeCell ref="E4:I4"/>
    <mergeCell ref="D18:E18"/>
    <mergeCell ref="C2:I2"/>
    <mergeCell ref="B21:C21"/>
    <mergeCell ref="H5:I5"/>
    <mergeCell ref="A7:I8"/>
    <mergeCell ref="B17:C17"/>
    <mergeCell ref="B20:C20"/>
    <mergeCell ref="A12:A15"/>
    <mergeCell ref="D15:E15"/>
    <mergeCell ref="D14:F14"/>
  </mergeCells>
  <printOptions/>
  <pageMargins left="0.75" right="0.75" top="1" bottom="1" header="0.5" footer="0.5"/>
  <pageSetup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0.375" style="0" customWidth="1"/>
    <col min="2" max="2" width="5.75390625" style="0" customWidth="1"/>
    <col min="3" max="3" width="3.00390625" style="0" customWidth="1"/>
    <col min="4" max="4" width="4.875" style="0" customWidth="1"/>
    <col min="5" max="5" width="6.375" style="0" customWidth="1"/>
    <col min="6" max="6" width="4.125" style="0" customWidth="1"/>
    <col min="7" max="7" width="5.125" style="0" customWidth="1"/>
    <col min="9" max="9" width="13.00390625" style="0" customWidth="1"/>
    <col min="10" max="10" width="12.625" style="0" customWidth="1"/>
    <col min="11" max="11" width="12.375" style="0" customWidth="1"/>
  </cols>
  <sheetData>
    <row r="1" ht="12.75">
      <c r="J1" t="s">
        <v>102</v>
      </c>
    </row>
    <row r="3" spans="1:9" ht="12.75">
      <c r="A3" s="151" t="s">
        <v>169</v>
      </c>
      <c r="B3" s="151"/>
      <c r="C3" s="151"/>
      <c r="D3" s="151"/>
      <c r="E3" s="151"/>
      <c r="F3" s="151"/>
      <c r="G3" s="151"/>
      <c r="H3" s="151"/>
      <c r="I3" s="151"/>
    </row>
    <row r="4" spans="1:9" ht="12.75">
      <c r="A4" s="151"/>
      <c r="B4" s="151"/>
      <c r="C4" s="151"/>
      <c r="D4" s="151"/>
      <c r="E4" s="151"/>
      <c r="F4" s="151"/>
      <c r="G4" s="151"/>
      <c r="H4" s="151"/>
      <c r="I4" s="151"/>
    </row>
    <row r="5" ht="13.5" thickBot="1">
      <c r="J5" t="s">
        <v>54</v>
      </c>
    </row>
    <row r="6" spans="1:11" ht="27.75" customHeight="1">
      <c r="A6" s="149" t="s">
        <v>84</v>
      </c>
      <c r="B6" s="150" t="s">
        <v>85</v>
      </c>
      <c r="C6" s="150"/>
      <c r="D6" s="150"/>
      <c r="E6" s="150"/>
      <c r="F6" s="150"/>
      <c r="G6" s="150"/>
      <c r="H6" s="150"/>
      <c r="I6" s="153" t="s">
        <v>42</v>
      </c>
      <c r="J6" s="153"/>
      <c r="K6" s="154"/>
    </row>
    <row r="7" spans="1:11" ht="12.75">
      <c r="A7" s="149"/>
      <c r="B7" s="150"/>
      <c r="C7" s="150"/>
      <c r="D7" s="150"/>
      <c r="E7" s="150"/>
      <c r="F7" s="150"/>
      <c r="G7" s="150"/>
      <c r="H7" s="150"/>
      <c r="I7" s="47" t="s">
        <v>124</v>
      </c>
      <c r="J7" s="48" t="s">
        <v>136</v>
      </c>
      <c r="K7" s="50" t="s">
        <v>170</v>
      </c>
    </row>
    <row r="8" spans="1:11" ht="12.75">
      <c r="A8" s="53">
        <v>1</v>
      </c>
      <c r="B8" s="152">
        <v>2</v>
      </c>
      <c r="C8" s="152"/>
      <c r="D8" s="152"/>
      <c r="E8" s="152"/>
      <c r="F8" s="152"/>
      <c r="G8" s="152"/>
      <c r="H8" s="152"/>
      <c r="I8" s="54">
        <v>3</v>
      </c>
      <c r="J8" s="54">
        <v>4</v>
      </c>
      <c r="K8" s="54">
        <v>5</v>
      </c>
    </row>
    <row r="9" spans="1:11" ht="12.75">
      <c r="A9" s="55" t="s">
        <v>86</v>
      </c>
      <c r="B9" s="87">
        <v>182</v>
      </c>
      <c r="C9" s="87">
        <v>1</v>
      </c>
      <c r="D9" s="87">
        <v>1</v>
      </c>
      <c r="E9" s="87" t="s">
        <v>117</v>
      </c>
      <c r="F9" s="87" t="s">
        <v>7</v>
      </c>
      <c r="G9" s="87" t="s">
        <v>101</v>
      </c>
      <c r="H9" s="87">
        <v>110</v>
      </c>
      <c r="I9" s="74">
        <v>2232660</v>
      </c>
      <c r="J9" s="103">
        <v>2531430</v>
      </c>
      <c r="K9" s="103">
        <v>2745760</v>
      </c>
    </row>
    <row r="10" spans="1:11" ht="12.75">
      <c r="A10" s="55" t="s">
        <v>86</v>
      </c>
      <c r="B10" s="87">
        <v>182</v>
      </c>
      <c r="C10" s="87">
        <v>1</v>
      </c>
      <c r="D10" s="87" t="s">
        <v>7</v>
      </c>
      <c r="E10" s="87" t="s">
        <v>118</v>
      </c>
      <c r="F10" s="87" t="s">
        <v>7</v>
      </c>
      <c r="G10" s="87" t="s">
        <v>101</v>
      </c>
      <c r="H10" s="87" t="s">
        <v>103</v>
      </c>
      <c r="I10" s="74">
        <v>0</v>
      </c>
      <c r="J10" s="102"/>
      <c r="K10" s="102"/>
    </row>
    <row r="11" spans="1:11" ht="12.75">
      <c r="A11" s="55" t="s">
        <v>86</v>
      </c>
      <c r="B11" s="87" t="s">
        <v>98</v>
      </c>
      <c r="C11" s="87" t="s">
        <v>93</v>
      </c>
      <c r="D11" s="87" t="s">
        <v>7</v>
      </c>
      <c r="E11" s="87" t="s">
        <v>119</v>
      </c>
      <c r="F11" s="87" t="s">
        <v>7</v>
      </c>
      <c r="G11" s="87" t="s">
        <v>101</v>
      </c>
      <c r="H11" s="87" t="s">
        <v>103</v>
      </c>
      <c r="I11" s="74">
        <v>0</v>
      </c>
      <c r="J11" s="102"/>
      <c r="K11" s="102"/>
    </row>
    <row r="12" spans="1:11" ht="62.25" customHeight="1">
      <c r="A12" s="55" t="s">
        <v>87</v>
      </c>
      <c r="B12" s="56">
        <v>182</v>
      </c>
      <c r="C12" s="56">
        <v>1</v>
      </c>
      <c r="D12" s="56" t="s">
        <v>88</v>
      </c>
      <c r="E12" s="56" t="s">
        <v>89</v>
      </c>
      <c r="F12" s="56">
        <v>10</v>
      </c>
      <c r="G12" s="56">
        <v>1000</v>
      </c>
      <c r="H12" s="56">
        <v>110</v>
      </c>
      <c r="I12" s="74">
        <v>140000</v>
      </c>
      <c r="J12" s="74">
        <v>150000</v>
      </c>
      <c r="K12" s="74">
        <v>160000</v>
      </c>
    </row>
    <row r="13" spans="1:11" ht="70.5" customHeight="1">
      <c r="A13" s="57" t="s">
        <v>90</v>
      </c>
      <c r="B13" s="56">
        <v>182</v>
      </c>
      <c r="C13" s="56">
        <v>1</v>
      </c>
      <c r="D13" s="56" t="s">
        <v>88</v>
      </c>
      <c r="E13" s="56" t="s">
        <v>91</v>
      </c>
      <c r="F13" s="56">
        <v>10</v>
      </c>
      <c r="G13" s="56">
        <v>1000</v>
      </c>
      <c r="H13" s="56">
        <v>110</v>
      </c>
      <c r="I13" s="74"/>
      <c r="J13" s="103"/>
      <c r="K13" s="103"/>
    </row>
    <row r="14" spans="1:11" ht="72" hidden="1">
      <c r="A14" s="58" t="s">
        <v>92</v>
      </c>
      <c r="B14" s="59" t="s">
        <v>83</v>
      </c>
      <c r="C14" s="59" t="s">
        <v>93</v>
      </c>
      <c r="D14" s="59" t="s">
        <v>14</v>
      </c>
      <c r="E14" s="59" t="s">
        <v>94</v>
      </c>
      <c r="F14" s="59" t="s">
        <v>95</v>
      </c>
      <c r="G14" s="59" t="s">
        <v>96</v>
      </c>
      <c r="H14" s="60">
        <v>120</v>
      </c>
      <c r="I14" s="65"/>
      <c r="J14" s="104"/>
      <c r="K14" s="104"/>
    </row>
    <row r="15" spans="1:11" ht="90.75" customHeight="1">
      <c r="A15" s="57" t="s">
        <v>97</v>
      </c>
      <c r="B15" s="61" t="s">
        <v>98</v>
      </c>
      <c r="C15" s="61" t="s">
        <v>93</v>
      </c>
      <c r="D15" s="61" t="s">
        <v>99</v>
      </c>
      <c r="E15" s="61" t="s">
        <v>100</v>
      </c>
      <c r="F15" s="61" t="s">
        <v>95</v>
      </c>
      <c r="G15" s="61" t="s">
        <v>101</v>
      </c>
      <c r="H15" s="56">
        <v>110</v>
      </c>
      <c r="I15" s="74">
        <v>1470000</v>
      </c>
      <c r="J15" s="103">
        <v>1521000</v>
      </c>
      <c r="K15" s="103">
        <v>1572000</v>
      </c>
    </row>
    <row r="16" spans="1:11" ht="90.75" customHeight="1">
      <c r="A16" s="55" t="s">
        <v>126</v>
      </c>
      <c r="B16" s="87">
        <v>182</v>
      </c>
      <c r="C16" s="87">
        <v>1</v>
      </c>
      <c r="D16" s="87" t="s">
        <v>17</v>
      </c>
      <c r="E16" s="87" t="s">
        <v>127</v>
      </c>
      <c r="F16" s="87" t="s">
        <v>7</v>
      </c>
      <c r="G16" s="87" t="s">
        <v>128</v>
      </c>
      <c r="H16" s="87" t="s">
        <v>103</v>
      </c>
      <c r="I16" s="113">
        <v>226415</v>
      </c>
      <c r="J16" s="103">
        <f>I16*1.059</f>
        <v>239773.485</v>
      </c>
      <c r="K16" s="103">
        <f>J16*1.052</f>
        <v>252241.70622</v>
      </c>
    </row>
    <row r="17" spans="1:11" ht="108" customHeight="1">
      <c r="A17" s="55" t="s">
        <v>129</v>
      </c>
      <c r="B17" s="87">
        <v>182</v>
      </c>
      <c r="C17" s="87">
        <v>1</v>
      </c>
      <c r="D17" s="87" t="s">
        <v>17</v>
      </c>
      <c r="E17" s="87" t="s">
        <v>130</v>
      </c>
      <c r="F17" s="87" t="s">
        <v>7</v>
      </c>
      <c r="G17" s="87" t="s">
        <v>128</v>
      </c>
      <c r="H17" s="87" t="s">
        <v>103</v>
      </c>
      <c r="I17" s="107">
        <v>6329</v>
      </c>
      <c r="J17" s="103">
        <f>I17*1.059</f>
        <v>6702.411</v>
      </c>
      <c r="K17" s="103">
        <f>J17*1.052</f>
        <v>7050.936372</v>
      </c>
    </row>
    <row r="18" spans="1:11" ht="98.25" customHeight="1">
      <c r="A18" s="55" t="s">
        <v>131</v>
      </c>
      <c r="B18" s="87" t="s">
        <v>98</v>
      </c>
      <c r="C18" s="87" t="s">
        <v>93</v>
      </c>
      <c r="D18" s="87" t="s">
        <v>17</v>
      </c>
      <c r="E18" s="87" t="s">
        <v>132</v>
      </c>
      <c r="F18" s="87" t="s">
        <v>7</v>
      </c>
      <c r="G18" s="87" t="s">
        <v>128</v>
      </c>
      <c r="H18" s="87" t="s">
        <v>103</v>
      </c>
      <c r="I18" s="107">
        <v>482819</v>
      </c>
      <c r="J18" s="103">
        <f>I18*1.059</f>
        <v>511305.321</v>
      </c>
      <c r="K18" s="103">
        <f>J18*1.052</f>
        <v>537893.1976920001</v>
      </c>
    </row>
    <row r="19" spans="1:11" ht="97.5" customHeight="1">
      <c r="A19" s="55" t="s">
        <v>133</v>
      </c>
      <c r="B19" s="87">
        <v>182</v>
      </c>
      <c r="C19" s="87">
        <v>1</v>
      </c>
      <c r="D19" s="87" t="s">
        <v>17</v>
      </c>
      <c r="E19" s="87" t="s">
        <v>134</v>
      </c>
      <c r="F19" s="87" t="s">
        <v>7</v>
      </c>
      <c r="G19" s="87" t="s">
        <v>128</v>
      </c>
      <c r="H19" s="87" t="s">
        <v>103</v>
      </c>
      <c r="I19" s="107">
        <v>-19385</v>
      </c>
      <c r="J19" s="103">
        <f>I19*1.059</f>
        <v>-20528.715</v>
      </c>
      <c r="K19" s="103">
        <f>J19*1.052</f>
        <v>-21596.20818</v>
      </c>
    </row>
    <row r="20" spans="1:11" ht="12.75">
      <c r="A20" s="62" t="s">
        <v>43</v>
      </c>
      <c r="B20" s="62"/>
      <c r="C20" s="62"/>
      <c r="D20" s="62"/>
      <c r="E20" s="62"/>
      <c r="F20" s="62"/>
      <c r="G20" s="62"/>
      <c r="H20" s="62"/>
      <c r="I20" s="88">
        <f>I9+I12+I13+I15+I10+I16+I17+I18+I19</f>
        <v>4538838</v>
      </c>
      <c r="J20" s="88">
        <f>J9+J12+J13+J15+J10+J16+J17+J18+J19</f>
        <v>4939682.502</v>
      </c>
      <c r="K20" s="88">
        <f>K9+K12+K13+K15+K10+K16+K17+K18+K19</f>
        <v>5253349.632104</v>
      </c>
    </row>
  </sheetData>
  <sheetProtection/>
  <mergeCells count="5">
    <mergeCell ref="A6:A7"/>
    <mergeCell ref="B6:H7"/>
    <mergeCell ref="A3:I4"/>
    <mergeCell ref="B8:H8"/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"Алданзолото "ГРК"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2015-12-11T03:26:15Z</cp:lastPrinted>
  <dcterms:created xsi:type="dcterms:W3CDTF">2011-12-19T06:48:16Z</dcterms:created>
  <dcterms:modified xsi:type="dcterms:W3CDTF">2015-12-11T03:26:25Z</dcterms:modified>
  <cp:category/>
  <cp:version/>
  <cp:contentType/>
  <cp:contentStatus/>
</cp:coreProperties>
</file>